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^DISGOLF a\PDGA a\Payout Tables\^Current\"/>
    </mc:Choice>
  </mc:AlternateContent>
  <xr:revisionPtr revIDLastSave="0" documentId="13_ncr:1_{1A326AFF-7898-40B4-AA4E-0D6D267B2B03}" xr6:coauthVersionLast="43" xr6:coauthVersionMax="43" xr10:uidLastSave="{00000000-0000-0000-0000-000000000000}"/>
  <bookViews>
    <workbookView xWindow="5690" yWindow="1400" windowWidth="23250" windowHeight="18650" xr2:uid="{00000000-000D-0000-FFFF-FFFF00000000}"/>
  </bookViews>
  <sheets>
    <sheet name="Paid places up to 33" sheetId="3" r:id="rId1"/>
    <sheet name="Large Fields 33+ Paid places" sheetId="5" r:id="rId2"/>
    <sheet name="Ams &amp; Jrs" sheetId="1" state="hidden" r:id="rId3"/>
  </sheets>
  <definedNames>
    <definedName name="_pay1" localSheetId="1">'Large Fields 33+ Paid places'!$AA$4:$AD$37</definedName>
    <definedName name="_pay1">'Paid places up to 33'!$AG$4:$BN$37</definedName>
    <definedName name="_pay3">'Ams &amp; Jrs'!$C$43:$AJ$76</definedName>
    <definedName name="payAm">'Ams &amp; Jrs'!$C$7:$AJ$39</definedName>
    <definedName name="paypct" localSheetId="1">'Large Fields 33+ Paid places'!AA3:AD402</definedName>
    <definedName name="paypct">'Paid places up to 33'!$AC$3:$AF$85</definedName>
    <definedName name="paypctA">'Ams &amp; Jrs'!$A$7:$B$81</definedName>
    <definedName name="PaypctP" localSheetId="1">'Large Fields 33+ Paid places'!X1048575:AA398</definedName>
    <definedName name="PaypctP">'Paid places up to 33'!$O$3:$R$402</definedName>
    <definedName name="Paypro" localSheetId="1">'Large Fields 33+ Paid places'!#REF!</definedName>
    <definedName name="Paypro">'Paid places up to 33'!$S$3:$AZ$35</definedName>
    <definedName name="_xlnm.Print_Area" localSheetId="1">'Large Fields 33+ Paid places'!$A$1:$Y$49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5" l="1"/>
  <c r="E5" i="5"/>
  <c r="A20" i="5" s="1"/>
  <c r="AG20" i="5" s="1"/>
  <c r="A6" i="5"/>
  <c r="A7" i="5"/>
  <c r="AF7" i="5"/>
  <c r="B7" i="3"/>
  <c r="F6" i="3"/>
  <c r="A36" i="3" s="1"/>
  <c r="B36" i="3" s="1"/>
  <c r="B5" i="3"/>
  <c r="M6" i="3"/>
  <c r="H17" i="3" s="1"/>
  <c r="I17" i="3" s="1"/>
  <c r="J17" i="3" s="1"/>
  <c r="K17" i="3" s="1"/>
  <c r="H7" i="3"/>
  <c r="L44" i="3"/>
  <c r="A6" i="3"/>
  <c r="E44" i="3"/>
  <c r="U1" i="1"/>
  <c r="C36" i="3" l="1"/>
  <c r="D36" i="3" s="1"/>
  <c r="A13" i="5"/>
  <c r="AF13" i="5" s="1"/>
  <c r="H11" i="3"/>
  <c r="I11" i="3" s="1"/>
  <c r="U15" i="5"/>
  <c r="AG177" i="5" s="1"/>
  <c r="V15" i="5" s="1"/>
  <c r="W15" i="5" s="1"/>
  <c r="H43" i="3"/>
  <c r="I43" i="3" s="1"/>
  <c r="J43" i="3" s="1"/>
  <c r="K43" i="3" s="1"/>
  <c r="A37" i="3"/>
  <c r="B37" i="3" s="1"/>
  <c r="A28" i="3"/>
  <c r="B28" i="3" s="1"/>
  <c r="H18" i="3"/>
  <c r="I18" i="3" s="1"/>
  <c r="J18" i="3" s="1"/>
  <c r="K18" i="3" s="1"/>
  <c r="A35" i="3"/>
  <c r="B35" i="3" s="1"/>
  <c r="U28" i="5"/>
  <c r="AG190" i="5" s="1"/>
  <c r="V28" i="5" s="1"/>
  <c r="W28" i="5" s="1"/>
  <c r="U21" i="5"/>
  <c r="AF183" i="5" s="1"/>
  <c r="A25" i="5"/>
  <c r="AG25" i="5" s="1"/>
  <c r="F31" i="5"/>
  <c r="P45" i="5"/>
  <c r="AG162" i="5" s="1"/>
  <c r="Q45" i="5" s="1"/>
  <c r="R45" i="5" s="1"/>
  <c r="A26" i="5"/>
  <c r="AG26" i="5" s="1"/>
  <c r="P17" i="5"/>
  <c r="AG134" i="5" s="1"/>
  <c r="Q17" i="5" s="1"/>
  <c r="R17" i="5" s="1"/>
  <c r="H39" i="3"/>
  <c r="I39" i="3" s="1"/>
  <c r="J39" i="3" s="1"/>
  <c r="K39" i="3" s="1"/>
  <c r="A43" i="3"/>
  <c r="B43" i="3" s="1"/>
  <c r="A20" i="3"/>
  <c r="B20" i="3" s="1"/>
  <c r="A31" i="3"/>
  <c r="B31" i="3" s="1"/>
  <c r="A34" i="3"/>
  <c r="B34" i="3" s="1"/>
  <c r="A24" i="3"/>
  <c r="B24" i="3" s="1"/>
  <c r="A15" i="3"/>
  <c r="B15" i="3" s="1"/>
  <c r="U19" i="5"/>
  <c r="AF181" i="5" s="1"/>
  <c r="H26" i="3"/>
  <c r="I26" i="3" s="1"/>
  <c r="J26" i="3" s="1"/>
  <c r="K26" i="3" s="1"/>
  <c r="H25" i="3"/>
  <c r="I25" i="3" s="1"/>
  <c r="J25" i="3" s="1"/>
  <c r="K25" i="3" s="1"/>
  <c r="A17" i="3"/>
  <c r="B17" i="3" s="1"/>
  <c r="H21" i="3"/>
  <c r="I21" i="3" s="1"/>
  <c r="J21" i="3" s="1"/>
  <c r="K21" i="3" s="1"/>
  <c r="A25" i="3"/>
  <c r="B25" i="3" s="1"/>
  <c r="H29" i="3"/>
  <c r="I29" i="3" s="1"/>
  <c r="J29" i="3" s="1"/>
  <c r="K29" i="3" s="1"/>
  <c r="P25" i="5"/>
  <c r="AG142" i="5" s="1"/>
  <c r="Q25" i="5" s="1"/>
  <c r="R25" i="5" s="1"/>
  <c r="P35" i="5"/>
  <c r="AG152" i="5" s="1"/>
  <c r="Q35" i="5" s="1"/>
  <c r="R35" i="5" s="1"/>
  <c r="H40" i="3"/>
  <c r="I40" i="3" s="1"/>
  <c r="J40" i="3" s="1"/>
  <c r="K40" i="3" s="1"/>
  <c r="H22" i="3"/>
  <c r="I22" i="3" s="1"/>
  <c r="J22" i="3" s="1"/>
  <c r="K22" i="3" s="1"/>
  <c r="A33" i="3"/>
  <c r="B33" i="3" s="1"/>
  <c r="A42" i="3"/>
  <c r="B42" i="3" s="1"/>
  <c r="H36" i="3"/>
  <c r="I36" i="3" s="1"/>
  <c r="J36" i="3" s="1"/>
  <c r="K36" i="3" s="1"/>
  <c r="A19" i="3"/>
  <c r="B19" i="3" s="1"/>
  <c r="A30" i="3"/>
  <c r="B30" i="3" s="1"/>
  <c r="A22" i="3"/>
  <c r="B22" i="3" s="1"/>
  <c r="A12" i="3"/>
  <c r="B12" i="3" s="1"/>
  <c r="U44" i="5"/>
  <c r="AG206" i="5" s="1"/>
  <c r="V44" i="5" s="1"/>
  <c r="W44" i="5" s="1"/>
  <c r="F22" i="5"/>
  <c r="AG61" i="5" s="1"/>
  <c r="G22" i="5" s="1"/>
  <c r="H22" i="5" s="1"/>
  <c r="K32" i="5"/>
  <c r="AG110" i="5" s="1"/>
  <c r="L32" i="5" s="1"/>
  <c r="M32" i="5" s="1"/>
  <c r="H20" i="3"/>
  <c r="I20" i="3" s="1"/>
  <c r="J20" i="3" s="1"/>
  <c r="K20" i="3" s="1"/>
  <c r="H37" i="3"/>
  <c r="I37" i="3" s="1"/>
  <c r="J37" i="3" s="1"/>
  <c r="K37" i="3" s="1"/>
  <c r="A40" i="3"/>
  <c r="B40" i="3" s="1"/>
  <c r="H27" i="3"/>
  <c r="I27" i="3" s="1"/>
  <c r="J27" i="3" s="1"/>
  <c r="K27" i="3" s="1"/>
  <c r="A16" i="3"/>
  <c r="B16" i="3" s="1"/>
  <c r="A26" i="3"/>
  <c r="B26" i="3" s="1"/>
  <c r="H12" i="3"/>
  <c r="I12" i="3" s="1"/>
  <c r="J12" i="3" s="1"/>
  <c r="K12" i="3" s="1"/>
  <c r="A13" i="3"/>
  <c r="B13" i="3" s="1"/>
  <c r="A23" i="3"/>
  <c r="B23" i="3" s="1"/>
  <c r="H41" i="3"/>
  <c r="I41" i="3" s="1"/>
  <c r="J41" i="3" s="1"/>
  <c r="K41" i="3" s="1"/>
  <c r="P44" i="5"/>
  <c r="AG161" i="5" s="1"/>
  <c r="Q44" i="5" s="1"/>
  <c r="R44" i="5" s="1"/>
  <c r="P18" i="5"/>
  <c r="AG135" i="5" s="1"/>
  <c r="Q18" i="5" s="1"/>
  <c r="R18" i="5" s="1"/>
  <c r="A43" i="5"/>
  <c r="AG43" i="5" s="1"/>
  <c r="U17" i="5"/>
  <c r="AG179" i="5" s="1"/>
  <c r="V17" i="5" s="1"/>
  <c r="W17" i="5" s="1"/>
  <c r="K11" i="5"/>
  <c r="AF89" i="5" s="1"/>
  <c r="A41" i="3"/>
  <c r="B41" i="3" s="1"/>
  <c r="F19" i="5"/>
  <c r="AG58" i="5" s="1"/>
  <c r="G19" i="5" s="1"/>
  <c r="H19" i="5" s="1"/>
  <c r="H28" i="3"/>
  <c r="I28" i="3" s="1"/>
  <c r="J28" i="3" s="1"/>
  <c r="K28" i="3" s="1"/>
  <c r="H42" i="3"/>
  <c r="I42" i="3" s="1"/>
  <c r="J42" i="3" s="1"/>
  <c r="K42" i="3" s="1"/>
  <c r="F27" i="5"/>
  <c r="AG66" i="5" s="1"/>
  <c r="G27" i="5" s="1"/>
  <c r="H27" i="5" s="1"/>
  <c r="U6" i="5"/>
  <c r="AG168" i="5" s="1"/>
  <c r="V6" i="5" s="1"/>
  <c r="W6" i="5" s="1"/>
  <c r="H38" i="3"/>
  <c r="I38" i="3" s="1"/>
  <c r="J38" i="3" s="1"/>
  <c r="K38" i="3" s="1"/>
  <c r="H19" i="3"/>
  <c r="I19" i="3" s="1"/>
  <c r="J19" i="3" s="1"/>
  <c r="K19" i="3" s="1"/>
  <c r="A31" i="5"/>
  <c r="AG31" i="5" s="1"/>
  <c r="AF6" i="5"/>
  <c r="H23" i="3"/>
  <c r="I23" i="3" s="1"/>
  <c r="J23" i="3" s="1"/>
  <c r="K23" i="3" s="1"/>
  <c r="A37" i="5"/>
  <c r="AG37" i="5" s="1"/>
  <c r="U41" i="5"/>
  <c r="AG203" i="5" s="1"/>
  <c r="V41" i="5" s="1"/>
  <c r="W41" i="5" s="1"/>
  <c r="A15" i="5"/>
  <c r="AG15" i="5" s="1"/>
  <c r="H16" i="3"/>
  <c r="I16" i="3" s="1"/>
  <c r="J16" i="3" s="1"/>
  <c r="K16" i="3" s="1"/>
  <c r="A11" i="3"/>
  <c r="B11" i="3" s="1"/>
  <c r="C11" i="3" s="1"/>
  <c r="A21" i="3"/>
  <c r="B21" i="3" s="1"/>
  <c r="A32" i="3"/>
  <c r="B32" i="3" s="1"/>
  <c r="H30" i="3"/>
  <c r="I30" i="3" s="1"/>
  <c r="J30" i="3" s="1"/>
  <c r="K30" i="3" s="1"/>
  <c r="H33" i="3"/>
  <c r="I33" i="3" s="1"/>
  <c r="J33" i="3" s="1"/>
  <c r="K33" i="3" s="1"/>
  <c r="A27" i="3"/>
  <c r="B27" i="3" s="1"/>
  <c r="A18" i="3"/>
  <c r="B18" i="3" s="1"/>
  <c r="A38" i="3"/>
  <c r="B38" i="3" s="1"/>
  <c r="A41" i="5"/>
  <c r="AG41" i="5" s="1"/>
  <c r="F12" i="5"/>
  <c r="AG51" i="5" s="1"/>
  <c r="G12" i="5" s="1"/>
  <c r="H12" i="5" s="1"/>
  <c r="U35" i="5"/>
  <c r="AG197" i="5" s="1"/>
  <c r="V35" i="5" s="1"/>
  <c r="W35" i="5" s="1"/>
  <c r="F11" i="5"/>
  <c r="AG50" i="5" s="1"/>
  <c r="U8" i="5"/>
  <c r="AG170" i="5" s="1"/>
  <c r="V8" i="5" s="1"/>
  <c r="W8" i="5" s="1"/>
  <c r="H34" i="3"/>
  <c r="I34" i="3" s="1"/>
  <c r="J34" i="3" s="1"/>
  <c r="K34" i="3" s="1"/>
  <c r="A11" i="5"/>
  <c r="AG11" i="5" s="1"/>
  <c r="H32" i="3"/>
  <c r="I32" i="3" s="1"/>
  <c r="J32" i="3" s="1"/>
  <c r="K32" i="3" s="1"/>
  <c r="H14" i="3"/>
  <c r="I14" i="3" s="1"/>
  <c r="J14" i="3" s="1"/>
  <c r="K14" i="3" s="1"/>
  <c r="H31" i="3"/>
  <c r="I31" i="3" s="1"/>
  <c r="J31" i="3" s="1"/>
  <c r="K31" i="3" s="1"/>
  <c r="H13" i="3"/>
  <c r="I13" i="3" s="1"/>
  <c r="J13" i="3" s="1"/>
  <c r="K13" i="3" s="1"/>
  <c r="A29" i="3"/>
  <c r="B29" i="3" s="1"/>
  <c r="A39" i="3"/>
  <c r="B39" i="3" s="1"/>
  <c r="H24" i="3"/>
  <c r="I24" i="3" s="1"/>
  <c r="J24" i="3" s="1"/>
  <c r="K24" i="3" s="1"/>
  <c r="A14" i="3"/>
  <c r="B14" i="3" s="1"/>
  <c r="H15" i="3"/>
  <c r="I15" i="3" s="1"/>
  <c r="J15" i="3" s="1"/>
  <c r="K15" i="3" s="1"/>
  <c r="U10" i="5"/>
  <c r="AF172" i="5" s="1"/>
  <c r="U13" i="5"/>
  <c r="AG175" i="5" s="1"/>
  <c r="V13" i="5" s="1"/>
  <c r="W13" i="5" s="1"/>
  <c r="H35" i="3"/>
  <c r="I35" i="3" s="1"/>
  <c r="J35" i="3" s="1"/>
  <c r="K35" i="3" s="1"/>
  <c r="P33" i="5"/>
  <c r="AG150" i="5" s="1"/>
  <c r="Q33" i="5" s="1"/>
  <c r="R33" i="5" s="1"/>
  <c r="A30" i="5"/>
  <c r="AG30" i="5" s="1"/>
  <c r="U25" i="5"/>
  <c r="AG187" i="5" s="1"/>
  <c r="V25" i="5" s="1"/>
  <c r="W25" i="5" s="1"/>
  <c r="A47" i="5"/>
  <c r="AG47" i="5" s="1"/>
  <c r="U26" i="5"/>
  <c r="AG188" i="5" s="1"/>
  <c r="V26" i="5" s="1"/>
  <c r="W26" i="5" s="1"/>
  <c r="AG181" i="5"/>
  <c r="V19" i="5" s="1"/>
  <c r="W19" i="5" s="1"/>
  <c r="K25" i="5"/>
  <c r="AG103" i="5" s="1"/>
  <c r="L25" i="5" s="1"/>
  <c r="M25" i="5" s="1"/>
  <c r="U9" i="5"/>
  <c r="AG171" i="5" s="1"/>
  <c r="V9" i="5" s="1"/>
  <c r="W9" i="5" s="1"/>
  <c r="F39" i="5"/>
  <c r="AG78" i="5" s="1"/>
  <c r="G39" i="5" s="1"/>
  <c r="H39" i="5" s="1"/>
  <c r="P38" i="5"/>
  <c r="AG155" i="5" s="1"/>
  <c r="Q38" i="5" s="1"/>
  <c r="R38" i="5" s="1"/>
  <c r="F24" i="5"/>
  <c r="AG172" i="5"/>
  <c r="V10" i="5" s="1"/>
  <c r="W10" i="5" s="1"/>
  <c r="AG13" i="5"/>
  <c r="AF66" i="5"/>
  <c r="P47" i="5"/>
  <c r="AG164" i="5" s="1"/>
  <c r="Q47" i="5" s="1"/>
  <c r="R47" i="5" s="1"/>
  <c r="P36" i="5"/>
  <c r="U22" i="5"/>
  <c r="AG184" i="5" s="1"/>
  <c r="V22" i="5" s="1"/>
  <c r="W22" i="5" s="1"/>
  <c r="F46" i="5"/>
  <c r="AG85" i="5" s="1"/>
  <c r="G46" i="5" s="1"/>
  <c r="H46" i="5" s="1"/>
  <c r="P34" i="5"/>
  <c r="AG151" i="5" s="1"/>
  <c r="Q34" i="5" s="1"/>
  <c r="R34" i="5" s="1"/>
  <c r="AF31" i="5"/>
  <c r="AF152" i="5"/>
  <c r="AF11" i="5"/>
  <c r="AF134" i="5"/>
  <c r="AF155" i="5"/>
  <c r="P49" i="5"/>
  <c r="F45" i="5"/>
  <c r="P41" i="5"/>
  <c r="AG158" i="5" s="1"/>
  <c r="Q41" i="5" s="1"/>
  <c r="R41" i="5" s="1"/>
  <c r="U40" i="5"/>
  <c r="AG202" i="5" s="1"/>
  <c r="V40" i="5" s="1"/>
  <c r="W40" i="5" s="1"/>
  <c r="A40" i="5"/>
  <c r="K38" i="5"/>
  <c r="AG116" i="5" s="1"/>
  <c r="L38" i="5" s="1"/>
  <c r="M38" i="5" s="1"/>
  <c r="A33" i="5"/>
  <c r="AG33" i="5" s="1"/>
  <c r="F32" i="5"/>
  <c r="AG71" i="5" s="1"/>
  <c r="G32" i="5" s="1"/>
  <c r="H32" i="5" s="1"/>
  <c r="P26" i="5"/>
  <c r="AG143" i="5" s="1"/>
  <c r="Q26" i="5" s="1"/>
  <c r="R26" i="5" s="1"/>
  <c r="A22" i="5"/>
  <c r="AG22" i="5" s="1"/>
  <c r="K18" i="5"/>
  <c r="AG96" i="5" s="1"/>
  <c r="L18" i="5" s="1"/>
  <c r="M18" i="5" s="1"/>
  <c r="AF43" i="5"/>
  <c r="B43" i="5" s="1"/>
  <c r="C43" i="5" s="1"/>
  <c r="AF206" i="5"/>
  <c r="AF190" i="5"/>
  <c r="AF61" i="5"/>
  <c r="F48" i="5"/>
  <c r="AG87" i="5" s="1"/>
  <c r="G48" i="5" s="1"/>
  <c r="H48" i="5" s="1"/>
  <c r="U46" i="5"/>
  <c r="K44" i="5"/>
  <c r="AG122" i="5" s="1"/>
  <c r="L44" i="5" s="1"/>
  <c r="M44" i="5" s="1"/>
  <c r="P43" i="5"/>
  <c r="AG160" i="5" s="1"/>
  <c r="Q43" i="5" s="1"/>
  <c r="R43" i="5" s="1"/>
  <c r="K37" i="5"/>
  <c r="AG115" i="5" s="1"/>
  <c r="L37" i="5" s="1"/>
  <c r="M37" i="5" s="1"/>
  <c r="F35" i="5"/>
  <c r="AG74" i="5" s="1"/>
  <c r="G35" i="5" s="1"/>
  <c r="H35" i="5" s="1"/>
  <c r="K34" i="5"/>
  <c r="AG112" i="5" s="1"/>
  <c r="L34" i="5" s="1"/>
  <c r="M34" i="5" s="1"/>
  <c r="P30" i="5"/>
  <c r="P28" i="5"/>
  <c r="AG145" i="5" s="1"/>
  <c r="Q28" i="5" s="1"/>
  <c r="R28" i="5" s="1"/>
  <c r="F17" i="5"/>
  <c r="AG56" i="5" s="1"/>
  <c r="G17" i="5" s="1"/>
  <c r="H17" i="5" s="1"/>
  <c r="U12" i="5"/>
  <c r="AG174" i="5" s="1"/>
  <c r="V12" i="5" s="1"/>
  <c r="W12" i="5" s="1"/>
  <c r="P13" i="5"/>
  <c r="U27" i="5"/>
  <c r="AG189" i="5" s="1"/>
  <c r="V27" i="5" s="1"/>
  <c r="W27" i="5" s="1"/>
  <c r="P11" i="5"/>
  <c r="AG128" i="5" s="1"/>
  <c r="Q11" i="5" s="1"/>
  <c r="R11" i="5" s="1"/>
  <c r="K21" i="5"/>
  <c r="A29" i="5"/>
  <c r="AF30" i="5"/>
  <c r="K47" i="5"/>
  <c r="AG125" i="5" s="1"/>
  <c r="L47" i="5" s="1"/>
  <c r="M47" i="5" s="1"/>
  <c r="A46" i="5"/>
  <c r="AG46" i="5" s="1"/>
  <c r="F42" i="5"/>
  <c r="AG81" i="5" s="1"/>
  <c r="G42" i="5" s="1"/>
  <c r="H42" i="5" s="1"/>
  <c r="U39" i="5"/>
  <c r="AG201" i="5" s="1"/>
  <c r="V39" i="5" s="1"/>
  <c r="W39" i="5" s="1"/>
  <c r="K36" i="5"/>
  <c r="AG114" i="5" s="1"/>
  <c r="L36" i="5" s="1"/>
  <c r="M36" i="5" s="1"/>
  <c r="U29" i="5"/>
  <c r="AG191" i="5" s="1"/>
  <c r="V29" i="5" s="1"/>
  <c r="W29" i="5" s="1"/>
  <c r="P27" i="5"/>
  <c r="AG144" i="5" s="1"/>
  <c r="Q27" i="5" s="1"/>
  <c r="R27" i="5" s="1"/>
  <c r="U24" i="5"/>
  <c r="AG186" i="5" s="1"/>
  <c r="V24" i="5" s="1"/>
  <c r="W24" i="5" s="1"/>
  <c r="A24" i="5"/>
  <c r="AG24" i="5" s="1"/>
  <c r="P20" i="5"/>
  <c r="AG137" i="5" s="1"/>
  <c r="Q20" i="5" s="1"/>
  <c r="R20" i="5" s="1"/>
  <c r="F16" i="5"/>
  <c r="AG55" i="5" s="1"/>
  <c r="G16" i="5" s="1"/>
  <c r="H16" i="5" s="1"/>
  <c r="F14" i="5"/>
  <c r="AG53" i="5" s="1"/>
  <c r="G14" i="5" s="1"/>
  <c r="H14" i="5" s="1"/>
  <c r="A12" i="5"/>
  <c r="AF170" i="5"/>
  <c r="AF142" i="5"/>
  <c r="F15" i="5"/>
  <c r="AG54" i="5" s="1"/>
  <c r="G15" i="5" s="1"/>
  <c r="H15" i="5" s="1"/>
  <c r="K29" i="5"/>
  <c r="F13" i="5"/>
  <c r="P29" i="5"/>
  <c r="AG146" i="5" s="1"/>
  <c r="Q29" i="5" s="1"/>
  <c r="R29" i="5" s="1"/>
  <c r="AF203" i="5"/>
  <c r="AF164" i="5"/>
  <c r="K49" i="5"/>
  <c r="U48" i="5"/>
  <c r="AG210" i="5" s="1"/>
  <c r="V48" i="5" s="1"/>
  <c r="W48" i="5" s="1"/>
  <c r="K41" i="5"/>
  <c r="AG119" i="5" s="1"/>
  <c r="L41" i="5" s="1"/>
  <c r="M41" i="5" s="1"/>
  <c r="P40" i="5"/>
  <c r="AF157" i="5" s="1"/>
  <c r="A39" i="5"/>
  <c r="AG39" i="5" s="1"/>
  <c r="F38" i="5"/>
  <c r="AG77" i="5" s="1"/>
  <c r="G38" i="5" s="1"/>
  <c r="H38" i="5" s="1"/>
  <c r="A32" i="5"/>
  <c r="AG32" i="5" s="1"/>
  <c r="K26" i="5"/>
  <c r="P22" i="5"/>
  <c r="AG139" i="5" s="1"/>
  <c r="Q22" i="5" s="1"/>
  <c r="R22" i="5" s="1"/>
  <c r="P21" i="5"/>
  <c r="AG138" i="5" s="1"/>
  <c r="Q21" i="5" s="1"/>
  <c r="R21" i="5" s="1"/>
  <c r="K19" i="5"/>
  <c r="AG97" i="5" s="1"/>
  <c r="L19" i="5" s="1"/>
  <c r="M19" i="5" s="1"/>
  <c r="F18" i="5"/>
  <c r="AG57" i="5" s="1"/>
  <c r="G18" i="5" s="1"/>
  <c r="H18" i="5" s="1"/>
  <c r="U7" i="5"/>
  <c r="AG169" i="5" s="1"/>
  <c r="V7" i="5" s="1"/>
  <c r="W7" i="5" s="1"/>
  <c r="AF96" i="5"/>
  <c r="AF55" i="5"/>
  <c r="A48" i="5"/>
  <c r="P46" i="5"/>
  <c r="AG163" i="5" s="1"/>
  <c r="Q46" i="5" s="1"/>
  <c r="R46" i="5" s="1"/>
  <c r="A45" i="5"/>
  <c r="AG45" i="5" s="1"/>
  <c r="F44" i="5"/>
  <c r="U42" i="5"/>
  <c r="AG204" i="5" s="1"/>
  <c r="V42" i="5" s="1"/>
  <c r="W42" i="5" s="1"/>
  <c r="F37" i="5"/>
  <c r="AG76" i="5" s="1"/>
  <c r="G37" i="5" s="1"/>
  <c r="H37" i="5" s="1"/>
  <c r="F34" i="5"/>
  <c r="AG73" i="5" s="1"/>
  <c r="G34" i="5" s="1"/>
  <c r="H34" i="5" s="1"/>
  <c r="U32" i="5"/>
  <c r="AG194" i="5" s="1"/>
  <c r="V32" i="5" s="1"/>
  <c r="W32" i="5" s="1"/>
  <c r="K28" i="5"/>
  <c r="AG106" i="5" s="1"/>
  <c r="L28" i="5" s="1"/>
  <c r="M28" i="5" s="1"/>
  <c r="U23" i="5"/>
  <c r="AG185" i="5" s="1"/>
  <c r="V23" i="5" s="1"/>
  <c r="W23" i="5" s="1"/>
  <c r="U16" i="5"/>
  <c r="AG178" i="5" s="1"/>
  <c r="V16" i="5" s="1"/>
  <c r="W16" i="5" s="1"/>
  <c r="U14" i="5"/>
  <c r="P12" i="5"/>
  <c r="AG129" i="5" s="1"/>
  <c r="Q12" i="5" s="1"/>
  <c r="R12" i="5" s="1"/>
  <c r="AF177" i="5"/>
  <c r="K17" i="5"/>
  <c r="AG95" i="5" s="1"/>
  <c r="L17" i="5" s="1"/>
  <c r="M17" i="5" s="1"/>
  <c r="P31" i="5"/>
  <c r="K15" i="5"/>
  <c r="U31" i="5"/>
  <c r="F47" i="5"/>
  <c r="AG86" i="5" s="1"/>
  <c r="G47" i="5" s="1"/>
  <c r="H47" i="5" s="1"/>
  <c r="U45" i="5"/>
  <c r="AG207" i="5" s="1"/>
  <c r="V45" i="5" s="1"/>
  <c r="W45" i="5" s="1"/>
  <c r="K43" i="5"/>
  <c r="AG121" i="5" s="1"/>
  <c r="L43" i="5" s="1"/>
  <c r="M43" i="5" s="1"/>
  <c r="A42" i="5"/>
  <c r="AG42" i="5" s="1"/>
  <c r="P39" i="5"/>
  <c r="F36" i="5"/>
  <c r="AG75" i="5" s="1"/>
  <c r="G36" i="5" s="1"/>
  <c r="H36" i="5" s="1"/>
  <c r="U34" i="5"/>
  <c r="K30" i="5"/>
  <c r="F29" i="5"/>
  <c r="AG68" i="5" s="1"/>
  <c r="G29" i="5" s="1"/>
  <c r="H29" i="5" s="1"/>
  <c r="A27" i="5"/>
  <c r="P24" i="5"/>
  <c r="AG141" i="5" s="1"/>
  <c r="Q24" i="5" s="1"/>
  <c r="R24" i="5" s="1"/>
  <c r="K20" i="5"/>
  <c r="AG98" i="5" s="1"/>
  <c r="L20" i="5" s="1"/>
  <c r="M20" i="5" s="1"/>
  <c r="A14" i="5"/>
  <c r="AG14" i="5" s="1"/>
  <c r="U11" i="5"/>
  <c r="AF168" i="5"/>
  <c r="A19" i="5"/>
  <c r="AG19" i="5" s="1"/>
  <c r="F33" i="5"/>
  <c r="A23" i="5"/>
  <c r="K33" i="5"/>
  <c r="AG111" i="5" s="1"/>
  <c r="L33" i="5" s="1"/>
  <c r="M33" i="5" s="1"/>
  <c r="AF51" i="5"/>
  <c r="F49" i="5"/>
  <c r="P48" i="5"/>
  <c r="AG165" i="5" s="1"/>
  <c r="Q48" i="5" s="1"/>
  <c r="R48" i="5" s="1"/>
  <c r="AF41" i="5"/>
  <c r="B41" i="5" s="1"/>
  <c r="C41" i="5" s="1"/>
  <c r="F41" i="5"/>
  <c r="AG80" i="5" s="1"/>
  <c r="G41" i="5" s="1"/>
  <c r="H41" i="5" s="1"/>
  <c r="U38" i="5"/>
  <c r="AG200" i="5" s="1"/>
  <c r="V38" i="5" s="1"/>
  <c r="W38" i="5" s="1"/>
  <c r="A38" i="5"/>
  <c r="AG38" i="5" s="1"/>
  <c r="AF26" i="5"/>
  <c r="F26" i="5"/>
  <c r="AG65" i="5" s="1"/>
  <c r="G26" i="5" s="1"/>
  <c r="H26" i="5" s="1"/>
  <c r="K22" i="5"/>
  <c r="AG100" i="5" s="1"/>
  <c r="L22" i="5" s="1"/>
  <c r="M22" i="5" s="1"/>
  <c r="A21" i="5"/>
  <c r="AG21" i="5" s="1"/>
  <c r="U18" i="5"/>
  <c r="AG180" i="5" s="1"/>
  <c r="V18" i="5" s="1"/>
  <c r="W18" i="5" s="1"/>
  <c r="A16" i="5"/>
  <c r="P19" i="5"/>
  <c r="U33" i="5"/>
  <c r="AG195" i="5" s="1"/>
  <c r="V33" i="5" s="1"/>
  <c r="W33" i="5" s="1"/>
  <c r="P23" i="5"/>
  <c r="AF33" i="5"/>
  <c r="AF179" i="5"/>
  <c r="AF135" i="5"/>
  <c r="AF112" i="5"/>
  <c r="U47" i="5"/>
  <c r="AG209" i="5" s="1"/>
  <c r="V47" i="5" s="1"/>
  <c r="W47" i="5" s="1"/>
  <c r="K46" i="5"/>
  <c r="AG124" i="5" s="1"/>
  <c r="L46" i="5" s="1"/>
  <c r="M46" i="5" s="1"/>
  <c r="A44" i="5"/>
  <c r="AG44" i="5" s="1"/>
  <c r="P42" i="5"/>
  <c r="K40" i="5"/>
  <c r="A34" i="5"/>
  <c r="AG34" i="5" s="1"/>
  <c r="P32" i="5"/>
  <c r="K31" i="5"/>
  <c r="AG109" i="5" s="1"/>
  <c r="L31" i="5" s="1"/>
  <c r="M31" i="5" s="1"/>
  <c r="F28" i="5"/>
  <c r="F23" i="5"/>
  <c r="AG62" i="5" s="1"/>
  <c r="G23" i="5" s="1"/>
  <c r="H23" i="5" s="1"/>
  <c r="AF20" i="5"/>
  <c r="A18" i="5"/>
  <c r="AG18" i="5" s="1"/>
  <c r="P16" i="5"/>
  <c r="AG133" i="5" s="1"/>
  <c r="Q16" i="5" s="1"/>
  <c r="R16" i="5" s="1"/>
  <c r="P14" i="5"/>
  <c r="F21" i="5"/>
  <c r="K35" i="5"/>
  <c r="F25" i="5"/>
  <c r="AF178" i="5"/>
  <c r="F43" i="5"/>
  <c r="AG82" i="5" s="1"/>
  <c r="G43" i="5" s="1"/>
  <c r="H43" i="5" s="1"/>
  <c r="K39" i="5"/>
  <c r="AG117" i="5" s="1"/>
  <c r="L39" i="5" s="1"/>
  <c r="M39" i="5" s="1"/>
  <c r="U36" i="5"/>
  <c r="AG198" i="5" s="1"/>
  <c r="V36" i="5" s="1"/>
  <c r="W36" i="5" s="1"/>
  <c r="A36" i="5"/>
  <c r="AF150" i="5"/>
  <c r="AF110" i="5"/>
  <c r="F30" i="5"/>
  <c r="AG69" i="5" s="1"/>
  <c r="G30" i="5" s="1"/>
  <c r="H30" i="5" s="1"/>
  <c r="K24" i="5"/>
  <c r="AG102" i="5" s="1"/>
  <c r="L24" i="5" s="1"/>
  <c r="M24" i="5" s="1"/>
  <c r="AF22" i="5"/>
  <c r="F20" i="5"/>
  <c r="AG59" i="5" s="1"/>
  <c r="G20" i="5" s="1"/>
  <c r="H20" i="5" s="1"/>
  <c r="P15" i="5"/>
  <c r="AG132" i="5" s="1"/>
  <c r="Q15" i="5" s="1"/>
  <c r="R15" i="5" s="1"/>
  <c r="K13" i="5"/>
  <c r="AG91" i="5" s="1"/>
  <c r="L13" i="5" s="1"/>
  <c r="M13" i="5" s="1"/>
  <c r="K12" i="5"/>
  <c r="AG90" i="5" s="1"/>
  <c r="L12" i="5" s="1"/>
  <c r="M12" i="5" s="1"/>
  <c r="U5" i="5"/>
  <c r="AG167" i="5" s="1"/>
  <c r="V5" i="5" s="1"/>
  <c r="W5" i="5" s="1"/>
  <c r="AF187" i="5"/>
  <c r="K23" i="5"/>
  <c r="P37" i="5"/>
  <c r="A17" i="5"/>
  <c r="AG17" i="5" s="1"/>
  <c r="K27" i="5"/>
  <c r="A35" i="5"/>
  <c r="AF81" i="5"/>
  <c r="AF194" i="5"/>
  <c r="AF174" i="5"/>
  <c r="AF106" i="5"/>
  <c r="A49" i="5"/>
  <c r="AG49" i="5" s="1"/>
  <c r="K48" i="5"/>
  <c r="AG126" i="5" s="1"/>
  <c r="L48" i="5" s="1"/>
  <c r="M48" i="5" s="1"/>
  <c r="AF46" i="5"/>
  <c r="K45" i="5"/>
  <c r="AG123" i="5" s="1"/>
  <c r="L45" i="5" s="1"/>
  <c r="M45" i="5" s="1"/>
  <c r="AF161" i="5"/>
  <c r="U43" i="5"/>
  <c r="AG205" i="5" s="1"/>
  <c r="V43" i="5" s="1"/>
  <c r="W43" i="5" s="1"/>
  <c r="K42" i="5"/>
  <c r="F40" i="5"/>
  <c r="U37" i="5"/>
  <c r="AG199" i="5" s="1"/>
  <c r="V37" i="5" s="1"/>
  <c r="W37" i="5" s="1"/>
  <c r="U30" i="5"/>
  <c r="A28" i="5"/>
  <c r="AG28" i="5" s="1"/>
  <c r="AF103" i="5"/>
  <c r="U20" i="5"/>
  <c r="AG182" i="5" s="1"/>
  <c r="V20" i="5" s="1"/>
  <c r="W20" i="5" s="1"/>
  <c r="K16" i="5"/>
  <c r="AG94" i="5" s="1"/>
  <c r="L16" i="5" s="1"/>
  <c r="M16" i="5" s="1"/>
  <c r="K14" i="5"/>
  <c r="AG92" i="5" s="1"/>
  <c r="L14" i="5" s="1"/>
  <c r="M14" i="5" s="1"/>
  <c r="C15" i="3" l="1"/>
  <c r="D15" i="3" s="1"/>
  <c r="C29" i="3"/>
  <c r="D29" i="3" s="1"/>
  <c r="C38" i="3"/>
  <c r="D38" i="3" s="1"/>
  <c r="C24" i="3"/>
  <c r="D24" i="3" s="1"/>
  <c r="C18" i="3"/>
  <c r="D18" i="3" s="1"/>
  <c r="C34" i="3"/>
  <c r="D34" i="3" s="1"/>
  <c r="C35" i="3"/>
  <c r="D35" i="3" s="1"/>
  <c r="C27" i="3"/>
  <c r="D27" i="3" s="1"/>
  <c r="C31" i="3"/>
  <c r="D31" i="3" s="1"/>
  <c r="C20" i="3"/>
  <c r="D20" i="3" s="1"/>
  <c r="C28" i="3"/>
  <c r="D28" i="3" s="1"/>
  <c r="C40" i="3"/>
  <c r="D40" i="3" s="1"/>
  <c r="C43" i="3"/>
  <c r="D43" i="3" s="1"/>
  <c r="C37" i="3"/>
  <c r="D37" i="3" s="1"/>
  <c r="C32" i="3"/>
  <c r="D32" i="3" s="1"/>
  <c r="C23" i="3"/>
  <c r="D23" i="3" s="1"/>
  <c r="C12" i="3"/>
  <c r="D12" i="3" s="1"/>
  <c r="C25" i="3"/>
  <c r="D25" i="3" s="1"/>
  <c r="C39" i="3"/>
  <c r="D39" i="3" s="1"/>
  <c r="C21" i="3"/>
  <c r="D21" i="3" s="1"/>
  <c r="C13" i="3"/>
  <c r="D13" i="3" s="1"/>
  <c r="C22" i="3"/>
  <c r="D22" i="3" s="1"/>
  <c r="C30" i="3"/>
  <c r="D30" i="3" s="1"/>
  <c r="C17" i="3"/>
  <c r="D17" i="3" s="1"/>
  <c r="C26" i="3"/>
  <c r="D26" i="3" s="1"/>
  <c r="C19" i="3"/>
  <c r="D19" i="3" s="1"/>
  <c r="C14" i="3"/>
  <c r="D14" i="3" s="1"/>
  <c r="C16" i="3"/>
  <c r="D16" i="3" s="1"/>
  <c r="C33" i="3"/>
  <c r="D33" i="3" s="1"/>
  <c r="C41" i="3"/>
  <c r="D41" i="3" s="1"/>
  <c r="C42" i="3"/>
  <c r="D42" i="3" s="1"/>
  <c r="AF151" i="5"/>
  <c r="AF175" i="5"/>
  <c r="AF15" i="5"/>
  <c r="AF25" i="5"/>
  <c r="AF184" i="5"/>
  <c r="AF158" i="5"/>
  <c r="AG89" i="5"/>
  <c r="L11" i="5" s="1"/>
  <c r="M11" i="5" s="1"/>
  <c r="AF197" i="5"/>
  <c r="AF87" i="5"/>
  <c r="AF58" i="5"/>
  <c r="AF49" i="5"/>
  <c r="AF180" i="5"/>
  <c r="AF50" i="5"/>
  <c r="G11" i="5" s="1"/>
  <c r="H11" i="5" s="1"/>
  <c r="AF171" i="5"/>
  <c r="AI58" i="5"/>
  <c r="B30" i="5"/>
  <c r="C30" i="5" s="1"/>
  <c r="AF162" i="5"/>
  <c r="AF71" i="5"/>
  <c r="AI104" i="5"/>
  <c r="AI171" i="5"/>
  <c r="AI193" i="5"/>
  <c r="AI108" i="5"/>
  <c r="AF109" i="5"/>
  <c r="AI196" i="5"/>
  <c r="AI148" i="5"/>
  <c r="AF201" i="5"/>
  <c r="AI61" i="5"/>
  <c r="AI150" i="5"/>
  <c r="AI152" i="5"/>
  <c r="AF70" i="5"/>
  <c r="AG70" i="5"/>
  <c r="G31" i="5" s="1"/>
  <c r="H31" i="5" s="1"/>
  <c r="AI67" i="5"/>
  <c r="AI99" i="5"/>
  <c r="AI175" i="5"/>
  <c r="AI85" i="5"/>
  <c r="AI66" i="5"/>
  <c r="AI20" i="5"/>
  <c r="AI153" i="5"/>
  <c r="AI70" i="5"/>
  <c r="AI13" i="5"/>
  <c r="B13" i="5" s="1"/>
  <c r="C13" i="5" s="1"/>
  <c r="AI142" i="5"/>
  <c r="AI184" i="5"/>
  <c r="AI170" i="5"/>
  <c r="AI103" i="5"/>
  <c r="AI43" i="5"/>
  <c r="AI30" i="5"/>
  <c r="AI11" i="5"/>
  <c r="AI154" i="5"/>
  <c r="AI60" i="5"/>
  <c r="AI118" i="5"/>
  <c r="AI173" i="5"/>
  <c r="AI162" i="5"/>
  <c r="AI177" i="5"/>
  <c r="AI15" i="5"/>
  <c r="B15" i="5" s="1"/>
  <c r="C15" i="5" s="1"/>
  <c r="AI50" i="5"/>
  <c r="AI197" i="5"/>
  <c r="AI105" i="5"/>
  <c r="AI149" i="5"/>
  <c r="AF54" i="5"/>
  <c r="AF146" i="5"/>
  <c r="AI159" i="5"/>
  <c r="AI136" i="5"/>
  <c r="AF163" i="5"/>
  <c r="AI84" i="5"/>
  <c r="AI186" i="5"/>
  <c r="AF85" i="5"/>
  <c r="AI63" i="5"/>
  <c r="AI26" i="5"/>
  <c r="B26" i="5" s="1"/>
  <c r="C26" i="5" s="1"/>
  <c r="AI156" i="5"/>
  <c r="AI155" i="5"/>
  <c r="AI131" i="5"/>
  <c r="AI166" i="5"/>
  <c r="AI187" i="5"/>
  <c r="AI164" i="5"/>
  <c r="AI172" i="5"/>
  <c r="AF37" i="5"/>
  <c r="AI25" i="5"/>
  <c r="B25" i="5" s="1"/>
  <c r="C25" i="5" s="1"/>
  <c r="AI107" i="5"/>
  <c r="AI12" i="5"/>
  <c r="AI192" i="5"/>
  <c r="AF129" i="5"/>
  <c r="AF189" i="5"/>
  <c r="AF132" i="5"/>
  <c r="AF138" i="5"/>
  <c r="AF202" i="5"/>
  <c r="AF78" i="5"/>
  <c r="AF145" i="5"/>
  <c r="AG183" i="5"/>
  <c r="V21" i="5" s="1"/>
  <c r="W21" i="5" s="1"/>
  <c r="AI179" i="5"/>
  <c r="AI78" i="5"/>
  <c r="AI183" i="5"/>
  <c r="AI203" i="5"/>
  <c r="AI64" i="5"/>
  <c r="AI41" i="5"/>
  <c r="AI113" i="5"/>
  <c r="AI36" i="5"/>
  <c r="AF128" i="5"/>
  <c r="AF75" i="5"/>
  <c r="AF115" i="5"/>
  <c r="AI127" i="5"/>
  <c r="AF188" i="5"/>
  <c r="AI89" i="5"/>
  <c r="AI110" i="5"/>
  <c r="AI135" i="5"/>
  <c r="AI206" i="5"/>
  <c r="AI47" i="5"/>
  <c r="B44" i="3"/>
  <c r="AF47" i="5"/>
  <c r="B47" i="5" s="1"/>
  <c r="C47" i="5" s="1"/>
  <c r="AI51" i="5"/>
  <c r="AI37" i="5"/>
  <c r="B37" i="5" s="1"/>
  <c r="C37" i="5" s="1"/>
  <c r="AI181" i="5"/>
  <c r="AI72" i="5"/>
  <c r="AI134" i="5"/>
  <c r="AI188" i="5"/>
  <c r="J11" i="3"/>
  <c r="I44" i="3"/>
  <c r="AI79" i="5"/>
  <c r="AI120" i="5"/>
  <c r="AI168" i="5"/>
  <c r="AI161" i="5"/>
  <c r="AI31" i="5"/>
  <c r="AI190" i="5"/>
  <c r="AI112" i="5"/>
  <c r="AI34" i="5"/>
  <c r="AI69" i="5"/>
  <c r="AI121" i="5"/>
  <c r="AF123" i="5"/>
  <c r="AI71" i="5"/>
  <c r="AI117" i="5"/>
  <c r="AF77" i="5"/>
  <c r="AI28" i="5"/>
  <c r="AG153" i="5"/>
  <c r="Q36" i="5" s="1"/>
  <c r="R36" i="5" s="1"/>
  <c r="AF153" i="5"/>
  <c r="AF204" i="5"/>
  <c r="AF121" i="5"/>
  <c r="AF167" i="5"/>
  <c r="AI57" i="5"/>
  <c r="AI151" i="5"/>
  <c r="AG63" i="5"/>
  <c r="G24" i="5" s="1"/>
  <c r="H24" i="5" s="1"/>
  <c r="AF63" i="5"/>
  <c r="AF90" i="5"/>
  <c r="AF114" i="5"/>
  <c r="AF65" i="5"/>
  <c r="AF143" i="5"/>
  <c r="AI210" i="5"/>
  <c r="AI185" i="5"/>
  <c r="AI209" i="5"/>
  <c r="AF102" i="5"/>
  <c r="AI194" i="5"/>
  <c r="AF21" i="5"/>
  <c r="AI55" i="5"/>
  <c r="AF18" i="5"/>
  <c r="B11" i="5"/>
  <c r="C11" i="5" s="1"/>
  <c r="B31" i="5"/>
  <c r="C31" i="5" s="1"/>
  <c r="AG35" i="5"/>
  <c r="AF35" i="5"/>
  <c r="AF68" i="5"/>
  <c r="AG131" i="5"/>
  <c r="Q14" i="5" s="1"/>
  <c r="R14" i="5" s="1"/>
  <c r="AF131" i="5"/>
  <c r="AG140" i="5"/>
  <c r="Q23" i="5" s="1"/>
  <c r="R23" i="5" s="1"/>
  <c r="AF140" i="5"/>
  <c r="AF199" i="5"/>
  <c r="AF93" i="5"/>
  <c r="AG93" i="5"/>
  <c r="L15" i="5" s="1"/>
  <c r="M15" i="5" s="1"/>
  <c r="AG157" i="5"/>
  <c r="Q40" i="5" s="1"/>
  <c r="R40" i="5" s="1"/>
  <c r="AI157" i="5"/>
  <c r="AF59" i="5"/>
  <c r="AG29" i="5"/>
  <c r="AF29" i="5"/>
  <c r="AF74" i="5"/>
  <c r="AF126" i="5"/>
  <c r="AI56" i="5"/>
  <c r="AI92" i="5"/>
  <c r="AI198" i="5"/>
  <c r="AI97" i="5"/>
  <c r="AI191" i="5"/>
  <c r="AI169" i="5"/>
  <c r="AI115" i="5"/>
  <c r="AI100" i="5"/>
  <c r="AI146" i="5"/>
  <c r="AI140" i="5"/>
  <c r="AI126" i="5"/>
  <c r="AI144" i="5"/>
  <c r="AF53" i="5"/>
  <c r="AG27" i="5"/>
  <c r="AF27" i="5"/>
  <c r="AG83" i="5"/>
  <c r="G44" i="5" s="1"/>
  <c r="H44" i="5" s="1"/>
  <c r="AF83" i="5"/>
  <c r="AF98" i="5"/>
  <c r="AF210" i="5"/>
  <c r="AG40" i="5"/>
  <c r="AF40" i="5"/>
  <c r="AF169" i="5"/>
  <c r="AI163" i="5"/>
  <c r="AI167" i="5"/>
  <c r="AI32" i="5"/>
  <c r="AI138" i="5"/>
  <c r="AI132" i="5"/>
  <c r="AI93" i="5"/>
  <c r="AG148" i="5"/>
  <c r="Q31" i="5" s="1"/>
  <c r="R31" i="5" s="1"/>
  <c r="AF148" i="5"/>
  <c r="AF191" i="5"/>
  <c r="AI76" i="5"/>
  <c r="AI106" i="5"/>
  <c r="AI96" i="5"/>
  <c r="AI68" i="5"/>
  <c r="AI40" i="5"/>
  <c r="AI111" i="5"/>
  <c r="AI95" i="5"/>
  <c r="AI19" i="5"/>
  <c r="AI86" i="5"/>
  <c r="AF192" i="5"/>
  <c r="AG192" i="5"/>
  <c r="V30" i="5" s="1"/>
  <c r="W30" i="5" s="1"/>
  <c r="AF94" i="5"/>
  <c r="B20" i="5"/>
  <c r="C20" i="5" s="1"/>
  <c r="AF69" i="5"/>
  <c r="AG16" i="5"/>
  <c r="AF16" i="5"/>
  <c r="AG88" i="5"/>
  <c r="G49" i="5" s="1"/>
  <c r="H49" i="5" s="1"/>
  <c r="AF88" i="5"/>
  <c r="AG23" i="5"/>
  <c r="AF23" i="5"/>
  <c r="AG108" i="5"/>
  <c r="L30" i="5" s="1"/>
  <c r="M30" i="5" s="1"/>
  <c r="AF108" i="5"/>
  <c r="AF116" i="5"/>
  <c r="AF57" i="5"/>
  <c r="AG52" i="5"/>
  <c r="G13" i="5" s="1"/>
  <c r="H13" i="5" s="1"/>
  <c r="AF52" i="5"/>
  <c r="AG130" i="5"/>
  <c r="Q13" i="5" s="1"/>
  <c r="R13" i="5" s="1"/>
  <c r="AF130" i="5"/>
  <c r="AG208" i="5"/>
  <c r="V46" i="5" s="1"/>
  <c r="W46" i="5" s="1"/>
  <c r="AF208" i="5"/>
  <c r="AF39" i="5"/>
  <c r="AF207" i="5"/>
  <c r="AI73" i="5"/>
  <c r="AI46" i="5"/>
  <c r="AI160" i="5"/>
  <c r="AI204" i="5"/>
  <c r="AI27" i="5"/>
  <c r="AI21" i="5"/>
  <c r="B21" i="5" s="1"/>
  <c r="C21" i="5" s="1"/>
  <c r="AI201" i="5"/>
  <c r="AI22" i="5"/>
  <c r="B22" i="5" s="1"/>
  <c r="C22" i="5" s="1"/>
  <c r="AI16" i="5"/>
  <c r="AG101" i="5"/>
  <c r="L23" i="5" s="1"/>
  <c r="M23" i="5" s="1"/>
  <c r="AF101" i="5"/>
  <c r="AG79" i="5"/>
  <c r="G40" i="5" s="1"/>
  <c r="H40" i="5" s="1"/>
  <c r="AF79" i="5"/>
  <c r="AF91" i="5"/>
  <c r="AG196" i="5"/>
  <c r="V34" i="5" s="1"/>
  <c r="W34" i="5" s="1"/>
  <c r="AF196" i="5"/>
  <c r="AG48" i="5"/>
  <c r="AF48" i="5"/>
  <c r="AF107" i="5"/>
  <c r="AG107" i="5"/>
  <c r="L29" i="5" s="1"/>
  <c r="M29" i="5" s="1"/>
  <c r="AF165" i="5"/>
  <c r="AF14" i="5"/>
  <c r="AF42" i="5"/>
  <c r="AI199" i="5"/>
  <c r="AI128" i="5"/>
  <c r="AI59" i="5"/>
  <c r="AI74" i="5"/>
  <c r="AI124" i="5"/>
  <c r="AI129" i="5"/>
  <c r="AI200" i="5"/>
  <c r="AI145" i="5"/>
  <c r="AG105" i="5"/>
  <c r="L27" i="5" s="1"/>
  <c r="M27" i="5" s="1"/>
  <c r="AF105" i="5"/>
  <c r="AG120" i="5"/>
  <c r="L42" i="5" s="1"/>
  <c r="M42" i="5" s="1"/>
  <c r="AF120" i="5"/>
  <c r="AG67" i="5"/>
  <c r="G28" i="5" s="1"/>
  <c r="H28" i="5" s="1"/>
  <c r="AF67" i="5"/>
  <c r="AF73" i="5"/>
  <c r="AG72" i="5"/>
  <c r="G33" i="5" s="1"/>
  <c r="H33" i="5" s="1"/>
  <c r="AF72" i="5"/>
  <c r="AG176" i="5"/>
  <c r="V14" i="5" s="1"/>
  <c r="W14" i="5" s="1"/>
  <c r="AF176" i="5"/>
  <c r="AF97" i="5"/>
  <c r="AF34" i="5"/>
  <c r="AF56" i="5"/>
  <c r="AF122" i="5"/>
  <c r="AI65" i="5"/>
  <c r="AI77" i="5"/>
  <c r="AI109" i="5"/>
  <c r="AI38" i="5"/>
  <c r="AI116" i="5"/>
  <c r="AI114" i="5"/>
  <c r="AI176" i="5"/>
  <c r="AI202" i="5"/>
  <c r="AI207" i="5"/>
  <c r="AI42" i="5"/>
  <c r="AI91" i="5"/>
  <c r="AI139" i="5"/>
  <c r="AI39" i="5"/>
  <c r="AI33" i="5"/>
  <c r="B33" i="5" s="1"/>
  <c r="C33" i="5" s="1"/>
  <c r="AG159" i="5"/>
  <c r="Q42" i="5" s="1"/>
  <c r="R42" i="5" s="1"/>
  <c r="AF159" i="5"/>
  <c r="AI80" i="5"/>
  <c r="AG36" i="5"/>
  <c r="B36" i="5" s="1"/>
  <c r="C36" i="5" s="1"/>
  <c r="AF36" i="5"/>
  <c r="AF64" i="5"/>
  <c r="AG64" i="5"/>
  <c r="G25" i="5" s="1"/>
  <c r="H25" i="5" s="1"/>
  <c r="AF92" i="5"/>
  <c r="AG156" i="5"/>
  <c r="Q39" i="5" s="1"/>
  <c r="R39" i="5" s="1"/>
  <c r="AF156" i="5"/>
  <c r="AF182" i="5"/>
  <c r="AF76" i="5"/>
  <c r="AF185" i="5"/>
  <c r="AF119" i="5"/>
  <c r="AF205" i="5"/>
  <c r="AF80" i="5"/>
  <c r="AF84" i="5"/>
  <c r="AG84" i="5"/>
  <c r="G45" i="5" s="1"/>
  <c r="H45" i="5" s="1"/>
  <c r="AI208" i="5"/>
  <c r="AI14" i="5"/>
  <c r="B14" i="5" s="1"/>
  <c r="C14" i="5" s="1"/>
  <c r="AI88" i="5"/>
  <c r="AI49" i="5"/>
  <c r="B49" i="5" s="1"/>
  <c r="C49" i="5" s="1"/>
  <c r="AI18" i="5"/>
  <c r="AI130" i="5"/>
  <c r="AI180" i="5"/>
  <c r="AI45" i="5"/>
  <c r="AI125" i="5"/>
  <c r="AG99" i="5"/>
  <c r="L21" i="5" s="1"/>
  <c r="M21" i="5" s="1"/>
  <c r="AF99" i="5"/>
  <c r="AI133" i="5"/>
  <c r="AF209" i="5"/>
  <c r="AF113" i="5"/>
  <c r="AG113" i="5"/>
  <c r="L35" i="5" s="1"/>
  <c r="M35" i="5" s="1"/>
  <c r="AF111" i="5"/>
  <c r="B42" i="5"/>
  <c r="C42" i="5" s="1"/>
  <c r="AF200" i="5"/>
  <c r="AG104" i="5"/>
  <c r="L26" i="5" s="1"/>
  <c r="M26" i="5" s="1"/>
  <c r="AF104" i="5"/>
  <c r="AF141" i="5"/>
  <c r="AG147" i="5"/>
  <c r="Q30" i="5" s="1"/>
  <c r="R30" i="5" s="1"/>
  <c r="AF147" i="5"/>
  <c r="AF100" i="5"/>
  <c r="AG166" i="5"/>
  <c r="Q49" i="5" s="1"/>
  <c r="R49" i="5" s="1"/>
  <c r="AF166" i="5"/>
  <c r="AI23" i="5"/>
  <c r="AI137" i="5"/>
  <c r="AI81" i="5"/>
  <c r="AI82" i="5"/>
  <c r="AI62" i="5"/>
  <c r="AI90" i="5"/>
  <c r="AI48" i="5"/>
  <c r="AI44" i="5"/>
  <c r="AI87" i="5"/>
  <c r="AI24" i="5"/>
  <c r="AI83" i="5"/>
  <c r="AI147" i="5"/>
  <c r="AI165" i="5"/>
  <c r="B28" i="5"/>
  <c r="C28" i="5" s="1"/>
  <c r="AG127" i="5"/>
  <c r="L49" i="5" s="1"/>
  <c r="M49" i="5" s="1"/>
  <c r="AF127" i="5"/>
  <c r="AG149" i="5"/>
  <c r="Q32" i="5" s="1"/>
  <c r="R32" i="5" s="1"/>
  <c r="AF149" i="5"/>
  <c r="AF45" i="5"/>
  <c r="B45" i="5" s="1"/>
  <c r="C45" i="5" s="1"/>
  <c r="AF60" i="5"/>
  <c r="AG60" i="5"/>
  <c r="G21" i="5" s="1"/>
  <c r="H21" i="5" s="1"/>
  <c r="B34" i="5"/>
  <c r="C34" i="5" s="1"/>
  <c r="AF137" i="5"/>
  <c r="AF38" i="5"/>
  <c r="B38" i="5" s="1"/>
  <c r="C38" i="5" s="1"/>
  <c r="AF117" i="5"/>
  <c r="B32" i="5"/>
  <c r="C32" i="5" s="1"/>
  <c r="AF19" i="5"/>
  <c r="AF32" i="5"/>
  <c r="AF124" i="5"/>
  <c r="AF62" i="5"/>
  <c r="AI189" i="5"/>
  <c r="AI174" i="5"/>
  <c r="AI75" i="5"/>
  <c r="AI119" i="5"/>
  <c r="AI141" i="5"/>
  <c r="AI158" i="5"/>
  <c r="AI195" i="5"/>
  <c r="AI35" i="5"/>
  <c r="AI54" i="5"/>
  <c r="AF193" i="5"/>
  <c r="AG193" i="5"/>
  <c r="V31" i="5" s="1"/>
  <c r="W31" i="5" s="1"/>
  <c r="AG136" i="5"/>
  <c r="Q19" i="5" s="1"/>
  <c r="R19" i="5" s="1"/>
  <c r="AF136" i="5"/>
  <c r="AG154" i="5"/>
  <c r="Q37" i="5" s="1"/>
  <c r="R37" i="5" s="1"/>
  <c r="AF154" i="5"/>
  <c r="AF133" i="5"/>
  <c r="AF17" i="5"/>
  <c r="AF195" i="5"/>
  <c r="AF24" i="5"/>
  <c r="B24" i="5" s="1"/>
  <c r="C24" i="5" s="1"/>
  <c r="AF95" i="5"/>
  <c r="AG118" i="5"/>
  <c r="L40" i="5" s="1"/>
  <c r="M40" i="5" s="1"/>
  <c r="AF118" i="5"/>
  <c r="AF198" i="5"/>
  <c r="AF28" i="5"/>
  <c r="AF160" i="5"/>
  <c r="AG173" i="5"/>
  <c r="V11" i="5" s="1"/>
  <c r="W11" i="5" s="1"/>
  <c r="AF173" i="5"/>
  <c r="AF44" i="5"/>
  <c r="B44" i="5" s="1"/>
  <c r="C44" i="5" s="1"/>
  <c r="AF86" i="5"/>
  <c r="AF139" i="5"/>
  <c r="AF186" i="5"/>
  <c r="AG12" i="5"/>
  <c r="AF12" i="5"/>
  <c r="B46" i="5"/>
  <c r="C46" i="5" s="1"/>
  <c r="AF125" i="5"/>
  <c r="AF144" i="5"/>
  <c r="AF82" i="5"/>
  <c r="AI178" i="5"/>
  <c r="AI29" i="5"/>
  <c r="AI122" i="5"/>
  <c r="AI102" i="5"/>
  <c r="AI205" i="5"/>
  <c r="AI53" i="5"/>
  <c r="AI52" i="5"/>
  <c r="AI94" i="5"/>
  <c r="AI101" i="5"/>
  <c r="AI123" i="5"/>
  <c r="AI143" i="5"/>
  <c r="AI98" i="5"/>
  <c r="AI182" i="5"/>
  <c r="AI17" i="5"/>
  <c r="B18" i="5" l="1"/>
  <c r="C18" i="5" s="1"/>
  <c r="C44" i="3"/>
  <c r="D11" i="3"/>
  <c r="D44" i="3" s="1"/>
  <c r="K11" i="3"/>
  <c r="K44" i="3" s="1"/>
  <c r="J44" i="3"/>
  <c r="AF211" i="5"/>
  <c r="B17" i="5"/>
  <c r="C17" i="5" s="1"/>
  <c r="B39" i="5"/>
  <c r="C39" i="5" s="1"/>
  <c r="AI211" i="5"/>
  <c r="B16" i="5"/>
  <c r="C16" i="5" s="1"/>
  <c r="B19" i="5"/>
  <c r="C19" i="5" s="1"/>
  <c r="B48" i="5"/>
  <c r="C48" i="5" s="1"/>
  <c r="B40" i="5"/>
  <c r="C40" i="5" s="1"/>
  <c r="B29" i="5"/>
  <c r="C29" i="5" s="1"/>
  <c r="B23" i="5"/>
  <c r="C23" i="5" s="1"/>
  <c r="B35" i="5"/>
  <c r="C35" i="5" s="1"/>
  <c r="B12" i="5"/>
  <c r="AG211" i="5"/>
  <c r="B27" i="5"/>
  <c r="C27" i="5" s="1"/>
  <c r="C12" i="5" l="1"/>
  <c r="N7" i="5" s="1"/>
  <c r="M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CGK</author>
  </authors>
  <commentList>
    <comment ref="B5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You may enter a negative number if some fees and expenses are being deducted.
</t>
        </r>
      </text>
    </comment>
  </commentList>
</comments>
</file>

<file path=xl/sharedStrings.xml><?xml version="1.0" encoding="utf-8"?>
<sst xmlns="http://schemas.openxmlformats.org/spreadsheetml/2006/main" count="407" uniqueCount="124">
  <si>
    <t>2-3</t>
  </si>
  <si>
    <t>4-5</t>
  </si>
  <si>
    <t>6-7</t>
  </si>
  <si>
    <t>8-10</t>
  </si>
  <si>
    <t>11-12</t>
  </si>
  <si>
    <t>13-14</t>
  </si>
  <si>
    <t>15-16</t>
  </si>
  <si>
    <t>17-18</t>
  </si>
  <si>
    <t>19-20</t>
  </si>
  <si>
    <t>21-22</t>
  </si>
  <si>
    <t>23-24</t>
  </si>
  <si>
    <t>25-26</t>
  </si>
  <si>
    <t>27-28</t>
  </si>
  <si>
    <t>29-30</t>
  </si>
  <si>
    <t>31-32</t>
  </si>
  <si>
    <t>33-34</t>
  </si>
  <si>
    <t>35-36</t>
  </si>
  <si>
    <t>37-38</t>
  </si>
  <si>
    <t>39-40</t>
  </si>
  <si>
    <t>41-42</t>
  </si>
  <si>
    <t>43-44</t>
  </si>
  <si>
    <t>45-46</t>
  </si>
  <si>
    <t>47-48</t>
  </si>
  <si>
    <t>49-50</t>
  </si>
  <si>
    <t>51-52-</t>
  </si>
  <si>
    <t>53-54</t>
  </si>
  <si>
    <t>55-56</t>
  </si>
  <si>
    <t>57-58</t>
  </si>
  <si>
    <t>59-60</t>
  </si>
  <si>
    <t>61-62</t>
  </si>
  <si>
    <t>63-64</t>
  </si>
  <si>
    <t>65-66</t>
  </si>
  <si>
    <t xml:space="preserve"> Number of Places Paid</t>
  </si>
  <si>
    <t>1st</t>
  </si>
  <si>
    <t>P</t>
  </si>
  <si>
    <t>2nd</t>
  </si>
  <si>
    <t>·········</t>
  </si>
  <si>
    <t>L</t>
  </si>
  <si>
    <t>3rd</t>
  </si>
  <si>
    <t>A</t>
  </si>
  <si>
    <t>4th</t>
  </si>
  <si>
    <t>C</t>
  </si>
  <si>
    <t>5th</t>
  </si>
  <si>
    <t>E</t>
  </si>
  <si>
    <t>6th</t>
  </si>
  <si>
    <t>7th</t>
  </si>
  <si>
    <t>8th</t>
  </si>
  <si>
    <t>O</t>
  </si>
  <si>
    <t>9th</t>
  </si>
  <si>
    <t>F</t>
  </si>
  <si>
    <t>10th</t>
  </si>
  <si>
    <t>11th</t>
  </si>
  <si>
    <t>12th</t>
  </si>
  <si>
    <t>13th</t>
  </si>
  <si>
    <t>I</t>
  </si>
  <si>
    <t>14th</t>
  </si>
  <si>
    <t>N</t>
  </si>
  <si>
    <t>15th</t>
  </si>
  <si>
    <t>16th</t>
  </si>
  <si>
    <t>S</t>
  </si>
  <si>
    <t>17th</t>
  </si>
  <si>
    <t>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</si>
  <si>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</si>
  <si>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</si>
  <si>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</si>
  <si>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</si>
  <si>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</si>
  <si>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</si>
  <si>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</si>
  <si>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</si>
  <si>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</si>
  <si>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</si>
  <si>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</si>
  <si>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</si>
  <si>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</si>
  <si>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</si>
  <si>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</si>
  <si>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</si>
  <si>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Page 1 of 2</t>
  </si>
  <si>
    <t>Page 2 of 2</t>
  </si>
  <si>
    <t>Use for all Amateur &amp; Junior Divisions</t>
  </si>
  <si>
    <t xml:space="preserve"> Number of Entrants - Pays 50%</t>
  </si>
  <si>
    <t xml:space="preserve"> 2006 PDGA Tour: Amateur &amp; Junior Payout Table (Men and Women)</t>
  </si>
  <si>
    <t>Field</t>
  </si>
  <si>
    <t># paid</t>
  </si>
  <si>
    <t>Prelim</t>
  </si>
  <si>
    <t>Proposed</t>
  </si>
  <si>
    <t>Final</t>
  </si>
  <si>
    <t>Place</t>
  </si>
  <si>
    <t>Factor</t>
  </si>
  <si>
    <t>Payout $$</t>
  </si>
  <si>
    <t>PDGA PRO PAYOUT CALCULATOR</t>
  </si>
  <si>
    <t xml:space="preserve"> &lt; Net Purse</t>
  </si>
  <si>
    <t>Places Paid</t>
  </si>
  <si>
    <t xml:space="preserve"> &lt; Enter Field Size</t>
  </si>
  <si>
    <t xml:space="preserve"> &lt; Enter Base Entry Fee</t>
  </si>
  <si>
    <t xml:space="preserve"> &lt; Enter Added Cash</t>
  </si>
  <si>
    <t xml:space="preserve">to $5  </t>
  </si>
  <si>
    <t xml:space="preserve">Round </t>
  </si>
  <si>
    <t xml:space="preserve">Adjust </t>
  </si>
  <si>
    <t xml:space="preserve">Manual </t>
  </si>
  <si>
    <t>PDGA AM PAYOUT CALCULATOR</t>
  </si>
  <si>
    <t xml:space="preserve"> &lt; Less Player Packs, 
    Trophies, CTPs, Etc.</t>
  </si>
  <si>
    <t>PDGA LARGE FIELD PAYOUT CALCULATOR</t>
  </si>
  <si>
    <t>Am Factor</t>
  </si>
  <si>
    <t>Pro Factor</t>
  </si>
  <si>
    <r>
      <t xml:space="preserve"> &lt; Enter Field Size </t>
    </r>
    <r>
      <rPr>
        <sz val="10"/>
        <color indexed="10"/>
        <rFont val="Arial"/>
        <family val="2"/>
      </rPr>
      <t>(max. 399)</t>
    </r>
  </si>
  <si>
    <t>Flatter</t>
  </si>
  <si>
    <t>Steeper</t>
  </si>
  <si>
    <t xml:space="preserve"> 40
 45
 50</t>
  </si>
  <si>
    <t xml:space="preserve"> 45
 50</t>
  </si>
  <si>
    <t xml:space="preserve"> &lt; Choose Payout Percentage</t>
  </si>
  <si>
    <t xml:space="preserve"> &lt; Choose Class</t>
  </si>
  <si>
    <t xml:space="preserve">Choose Payout Pct &gt; </t>
  </si>
  <si>
    <t>&lt; Choose Payout Pct</t>
  </si>
  <si>
    <t>Added</t>
  </si>
  <si>
    <t>Pro Cash</t>
  </si>
  <si>
    <t>&lt; Range: 10% to 50%</t>
  </si>
  <si>
    <r>
      <t>NOTE 1:</t>
    </r>
    <r>
      <rPr>
        <sz val="11"/>
        <rFont val="Arial"/>
        <family val="2"/>
      </rPr>
      <t xml:space="preserve"> This large field calculator works well when the percentage of added cash is less than 20% of the total base entry fees for a division. If much higher added cash, manually adjust to keep last cash value from drifting too high.</t>
    </r>
  </si>
  <si>
    <t>TOTALS</t>
  </si>
  <si>
    <t>Pro</t>
  </si>
  <si>
    <t>Added cash 
Q3 Adj Factor</t>
  </si>
  <si>
    <t>p2019a</t>
  </si>
  <si>
    <t>Version 19.1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</si>
</sst>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  <numFmt numFmtId="165" formatCode="0.00000"/>
    <numFmt numFmtId="166" formatCode="0.0000"/>
    <numFmt numFmtId="167" formatCode="0_);\(0\)"/>
    <numFmt numFmtId="168" formatCode="0__"/>
  </numFmts>
  <fonts count="72" x14ac:knownFonts="1">
    <font>
      <sz val="10"/>
      <name val="Arial"/>
    </font>
    <font>
      <sz val="10"/>
      <name val="Arial"/>
    </font>
    <font>
      <b/>
      <sz val="12"/>
      <color indexed="9"/>
      <name val="Arial"/>
      <family val="2"/>
    </font>
    <font>
      <b/>
      <i/>
      <sz val="10"/>
      <color indexed="17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4"/>
      <color indexed="18"/>
      <name val="Arial"/>
      <family val="2"/>
    </font>
    <font>
      <sz val="14"/>
      <name val="Arial"/>
      <family val="2"/>
    </font>
    <font>
      <sz val="10"/>
      <color indexed="23"/>
      <name val="Arial"/>
      <family val="2"/>
    </font>
    <font>
      <sz val="14"/>
      <color indexed="23"/>
      <name val="Arial"/>
      <family val="2"/>
    </font>
    <font>
      <b/>
      <sz val="18"/>
      <color indexed="18"/>
      <name val="Arial"/>
      <family val="2"/>
    </font>
    <font>
      <sz val="10"/>
      <name val="Wingdings"/>
      <charset val="2"/>
    </font>
    <font>
      <b/>
      <sz val="10"/>
      <name val="Arial"/>
      <family val="2"/>
    </font>
    <font>
      <i/>
      <sz val="8"/>
      <color indexed="23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55"/>
      <name val="Arial"/>
      <family val="2"/>
    </font>
    <font>
      <b/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2"/>
      <color indexed="20"/>
      <name val="Arial"/>
      <family val="2"/>
    </font>
    <font>
      <b/>
      <sz val="12"/>
      <color indexed="17"/>
      <name val="Arial"/>
      <family val="2"/>
    </font>
    <font>
      <sz val="12"/>
      <color indexed="20"/>
      <name val="Arial"/>
      <family val="2"/>
    </font>
    <font>
      <sz val="12"/>
      <color indexed="55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19"/>
      <name val="Arial"/>
      <family val="2"/>
    </font>
    <font>
      <b/>
      <sz val="12"/>
      <color indexed="58"/>
      <name val="Arial"/>
      <family val="2"/>
    </font>
    <font>
      <sz val="10"/>
      <color indexed="58"/>
      <name val="Arial"/>
      <family val="2"/>
    </font>
    <font>
      <sz val="12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18"/>
      <name val="Arial"/>
      <family val="2"/>
    </font>
    <font>
      <b/>
      <sz val="10"/>
      <color indexed="10"/>
      <name val="Arial"/>
      <family val="2"/>
    </font>
    <font>
      <i/>
      <sz val="10"/>
      <color indexed="2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55"/>
      <name val="Arial"/>
    </font>
    <font>
      <sz val="9"/>
      <color indexed="81"/>
      <name val="Tahoma"/>
      <charset val="1"/>
    </font>
    <font>
      <b/>
      <sz val="11"/>
      <color indexed="20"/>
      <name val="Arial"/>
      <family val="2"/>
    </font>
    <font>
      <b/>
      <sz val="11"/>
      <color indexed="18"/>
      <name val="Arial"/>
      <family val="2"/>
    </font>
    <font>
      <b/>
      <sz val="11"/>
      <color indexed="17"/>
      <name val="Arial"/>
      <family val="2"/>
    </font>
    <font>
      <sz val="10"/>
      <color indexed="9"/>
      <name val="Arial"/>
    </font>
    <font>
      <b/>
      <sz val="12"/>
      <color indexed="9"/>
      <name val="Arial"/>
    </font>
    <font>
      <b/>
      <sz val="11"/>
      <color theme="0" tint="-0.24997711111789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9" borderId="0" applyNumberFormat="0" applyBorder="0" applyAlignment="0" applyProtection="0"/>
    <xf numFmtId="0" fontId="44" fillId="3" borderId="0" applyNumberFormat="0" applyBorder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44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" applyNumberFormat="0" applyAlignment="0" applyProtection="0"/>
    <xf numFmtId="0" fontId="53" fillId="0" borderId="6" applyNumberFormat="0" applyFill="0" applyAlignment="0" applyProtection="0"/>
    <xf numFmtId="0" fontId="54" fillId="22" borderId="0" applyNumberFormat="0" applyBorder="0" applyAlignment="0" applyProtection="0"/>
    <xf numFmtId="0" fontId="19" fillId="23" borderId="7" applyNumberFormat="0" applyFont="0" applyAlignment="0" applyProtection="0"/>
    <xf numFmtId="0" fontId="55" fillId="20" borderId="8" applyNumberFormat="0" applyAlignment="0" applyProtection="0"/>
    <xf numFmtId="0" fontId="56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58" fillId="0" borderId="0" applyNumberFormat="0" applyFill="0" applyBorder="0" applyAlignment="0" applyProtection="0"/>
  </cellStyleXfs>
  <cellXfs count="249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24" borderId="10" xfId="0" applyFont="1" applyFill="1" applyBorder="1" applyAlignment="1">
      <alignment horizontal="left"/>
    </xf>
    <xf numFmtId="0" fontId="5" fillId="24" borderId="0" xfId="0" applyFont="1" applyFill="1" applyAlignment="1">
      <alignment horizontal="left"/>
    </xf>
    <xf numFmtId="0" fontId="5" fillId="24" borderId="0" xfId="0" applyFont="1" applyFill="1" applyAlignment="1">
      <alignment horizontal="center"/>
    </xf>
    <xf numFmtId="0" fontId="5" fillId="24" borderId="11" xfId="0" applyFont="1" applyFill="1" applyBorder="1" applyAlignment="1">
      <alignment horizontal="center"/>
    </xf>
    <xf numFmtId="0" fontId="6" fillId="0" borderId="0" xfId="0" applyFont="1"/>
    <xf numFmtId="0" fontId="2" fillId="24" borderId="12" xfId="0" applyFont="1" applyFill="1" applyBorder="1"/>
    <xf numFmtId="1" fontId="2" fillId="24" borderId="13" xfId="0" quotePrefix="1" applyNumberFormat="1" applyFont="1" applyFill="1" applyBorder="1" applyAlignment="1">
      <alignment horizontal="center"/>
    </xf>
    <xf numFmtId="2" fontId="2" fillId="24" borderId="13" xfId="0" quotePrefix="1" applyNumberFormat="1" applyFont="1" applyFill="1" applyBorder="1" applyAlignment="1">
      <alignment horizontal="center"/>
    </xf>
    <xf numFmtId="49" fontId="2" fillId="24" borderId="13" xfId="0" applyNumberFormat="1" applyFont="1" applyFill="1" applyBorder="1" applyAlignment="1">
      <alignment horizontal="center"/>
    </xf>
    <xf numFmtId="49" fontId="2" fillId="24" borderId="14" xfId="0" applyNumberFormat="1" applyFont="1" applyFill="1" applyBorder="1" applyAlignment="1">
      <alignment horizontal="center"/>
    </xf>
    <xf numFmtId="49" fontId="2" fillId="24" borderId="12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25" borderId="10" xfId="0" applyFont="1" applyFill="1" applyBorder="1" applyAlignment="1">
      <alignment horizontal="left"/>
    </xf>
    <xf numFmtId="0" fontId="0" fillId="25" borderId="0" xfId="0" applyFill="1" applyAlignment="1">
      <alignment horizontal="left"/>
    </xf>
    <xf numFmtId="0" fontId="0" fillId="25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1" xfId="0" applyFill="1" applyBorder="1" applyAlignment="1">
      <alignment horizontal="center"/>
    </xf>
    <xf numFmtId="1" fontId="8" fillId="25" borderId="15" xfId="0" applyNumberFormat="1" applyFont="1" applyFill="1" applyBorder="1" applyAlignment="1">
      <alignment horizontal="right"/>
    </xf>
    <xf numFmtId="1" fontId="8" fillId="0" borderId="16" xfId="0" applyNumberFormat="1" applyFont="1" applyFill="1" applyBorder="1" applyAlignment="1">
      <alignment horizontal="center"/>
    </xf>
    <xf numFmtId="1" fontId="8" fillId="25" borderId="16" xfId="0" applyNumberFormat="1" applyFont="1" applyFill="1" applyBorder="1" applyAlignment="1">
      <alignment horizontal="center"/>
    </xf>
    <xf numFmtId="1" fontId="8" fillId="0" borderId="17" xfId="0" applyNumberFormat="1" applyFont="1" applyFill="1" applyBorder="1" applyAlignment="1">
      <alignment horizontal="center"/>
    </xf>
    <xf numFmtId="1" fontId="8" fillId="25" borderId="15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25" borderId="0" xfId="0" applyNumberFormat="1" applyFill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164" fontId="11" fillId="25" borderId="0" xfId="0" applyNumberFormat="1" applyFont="1" applyFill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164" fontId="10" fillId="25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" fontId="16" fillId="0" borderId="0" xfId="0" applyNumberFormat="1" applyFont="1" applyAlignment="1">
      <alignment horizontal="right"/>
    </xf>
    <xf numFmtId="49" fontId="0" fillId="0" borderId="0" xfId="0" applyNumberFormat="1"/>
    <xf numFmtId="0" fontId="1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20" fillId="0" borderId="0" xfId="0" applyFont="1"/>
    <xf numFmtId="0" fontId="14" fillId="0" borderId="0" xfId="0" applyFont="1" applyAlignment="1">
      <alignment horizontal="center"/>
    </xf>
    <xf numFmtId="164" fontId="21" fillId="0" borderId="0" xfId="0" applyNumberFormat="1" applyFont="1" applyAlignment="1" applyProtection="1">
      <alignment horizontal="right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right"/>
    </xf>
    <xf numFmtId="0" fontId="26" fillId="0" borderId="0" xfId="0" applyFont="1"/>
    <xf numFmtId="0" fontId="0" fillId="0" borderId="18" xfId="0" applyBorder="1"/>
    <xf numFmtId="5" fontId="25" fillId="0" borderId="19" xfId="0" applyNumberFormat="1" applyFont="1" applyBorder="1" applyAlignment="1" applyProtection="1">
      <alignment horizontal="right" vertical="center"/>
      <protection locked="0"/>
    </xf>
    <xf numFmtId="5" fontId="25" fillId="0" borderId="20" xfId="0" applyNumberFormat="1" applyFont="1" applyBorder="1" applyAlignment="1" applyProtection="1">
      <alignment horizontal="right" vertical="center"/>
      <protection locked="0"/>
    </xf>
    <xf numFmtId="37" fontId="25" fillId="0" borderId="21" xfId="0" applyNumberFormat="1" applyFont="1" applyBorder="1" applyAlignment="1" applyProtection="1">
      <alignment horizontal="right" vertical="center"/>
      <protection locked="0"/>
    </xf>
    <xf numFmtId="0" fontId="0" fillId="0" borderId="22" xfId="0" applyBorder="1"/>
    <xf numFmtId="0" fontId="16" fillId="0" borderId="23" xfId="0" quotePrefix="1" applyFont="1" applyFill="1" applyBorder="1" applyAlignment="1" applyProtection="1">
      <alignment horizontal="left" vertical="center"/>
      <protection locked="0"/>
    </xf>
    <xf numFmtId="0" fontId="0" fillId="26" borderId="0" xfId="0" applyFill="1"/>
    <xf numFmtId="0" fontId="20" fillId="26" borderId="0" xfId="0" applyFont="1" applyFill="1" applyAlignment="1">
      <alignment horizontal="center"/>
    </xf>
    <xf numFmtId="0" fontId="19" fillId="26" borderId="0" xfId="0" applyFont="1" applyFill="1" applyAlignment="1" applyProtection="1">
      <alignment vertical="center"/>
      <protection locked="0"/>
    </xf>
    <xf numFmtId="0" fontId="25" fillId="26" borderId="0" xfId="0" applyFont="1" applyFill="1" applyAlignment="1">
      <alignment horizontal="right" vertical="center"/>
    </xf>
    <xf numFmtId="1" fontId="16" fillId="26" borderId="0" xfId="0" applyNumberFormat="1" applyFont="1" applyFill="1" applyAlignment="1">
      <alignment horizontal="right"/>
    </xf>
    <xf numFmtId="0" fontId="25" fillId="26" borderId="0" xfId="0" applyNumberFormat="1" applyFont="1" applyFill="1" applyBorder="1" applyAlignment="1" applyProtection="1">
      <alignment horizontal="left" vertical="center"/>
      <protection locked="0"/>
    </xf>
    <xf numFmtId="0" fontId="25" fillId="26" borderId="18" xfId="0" applyFont="1" applyFill="1" applyBorder="1" applyAlignment="1">
      <alignment horizontal="left" vertical="center"/>
    </xf>
    <xf numFmtId="0" fontId="0" fillId="26" borderId="18" xfId="0" applyFill="1" applyBorder="1"/>
    <xf numFmtId="37" fontId="25" fillId="0" borderId="24" xfId="0" applyNumberFormat="1" applyFont="1" applyBorder="1" applyAlignment="1" applyProtection="1">
      <alignment horizontal="right" vertical="center"/>
      <protection locked="0"/>
    </xf>
    <xf numFmtId="1" fontId="16" fillId="26" borderId="25" xfId="0" applyNumberFormat="1" applyFont="1" applyFill="1" applyBorder="1" applyAlignment="1">
      <alignment horizontal="right"/>
    </xf>
    <xf numFmtId="0" fontId="27" fillId="24" borderId="26" xfId="0" applyFont="1" applyFill="1" applyBorder="1" applyAlignment="1">
      <alignment horizontal="center" vertical="center"/>
    </xf>
    <xf numFmtId="0" fontId="32" fillId="24" borderId="0" xfId="0" applyFont="1" applyFill="1" applyProtection="1">
      <protection locked="0"/>
    </xf>
    <xf numFmtId="0" fontId="33" fillId="24" borderId="0" xfId="0" applyFont="1" applyFill="1" applyAlignment="1" applyProtection="1">
      <alignment horizontal="right"/>
      <protection locked="0"/>
    </xf>
    <xf numFmtId="0" fontId="33" fillId="24" borderId="0" xfId="0" applyFont="1" applyFill="1" applyAlignment="1">
      <alignment horizontal="center"/>
    </xf>
    <xf numFmtId="0" fontId="33" fillId="24" borderId="18" xfId="0" applyFont="1" applyFill="1" applyBorder="1" applyAlignment="1" applyProtection="1">
      <alignment horizontal="center" vertical="center"/>
    </xf>
    <xf numFmtId="0" fontId="33" fillId="24" borderId="18" xfId="0" applyNumberFormat="1" applyFont="1" applyFill="1" applyBorder="1" applyAlignment="1" applyProtection="1">
      <alignment horizontal="right" vertical="center"/>
      <protection locked="0"/>
    </xf>
    <xf numFmtId="166" fontId="33" fillId="24" borderId="18" xfId="0" applyNumberFormat="1" applyFont="1" applyFill="1" applyBorder="1" applyAlignment="1">
      <alignment horizontal="right"/>
    </xf>
    <xf numFmtId="0" fontId="33" fillId="24" borderId="18" xfId="0" applyFont="1" applyFill="1" applyBorder="1" applyAlignment="1" applyProtection="1">
      <alignment horizontal="center" vertical="center"/>
      <protection locked="0"/>
    </xf>
    <xf numFmtId="5" fontId="29" fillId="0" borderId="27" xfId="0" applyNumberFormat="1" applyFont="1" applyFill="1" applyBorder="1" applyProtection="1">
      <protection locked="0"/>
    </xf>
    <xf numFmtId="167" fontId="23" fillId="0" borderId="27" xfId="0" applyNumberFormat="1" applyFont="1" applyFill="1" applyBorder="1" applyAlignment="1" applyProtection="1">
      <alignment horizontal="center" vertical="center"/>
      <protection locked="0"/>
    </xf>
    <xf numFmtId="5" fontId="29" fillId="0" borderId="28" xfId="0" applyNumberFormat="1" applyFont="1" applyFill="1" applyBorder="1" applyProtection="1">
      <protection locked="0"/>
    </xf>
    <xf numFmtId="167" fontId="23" fillId="0" borderId="28" xfId="0" applyNumberFormat="1" applyFont="1" applyFill="1" applyBorder="1" applyAlignment="1" applyProtection="1">
      <alignment horizontal="center" vertical="center"/>
      <protection locked="0"/>
    </xf>
    <xf numFmtId="164" fontId="21" fillId="0" borderId="18" xfId="0" applyNumberFormat="1" applyFont="1" applyBorder="1" applyAlignment="1" applyProtection="1">
      <alignment horizontal="right"/>
    </xf>
    <xf numFmtId="5" fontId="29" fillId="0" borderId="29" xfId="0" applyNumberFormat="1" applyFont="1" applyFill="1" applyBorder="1" applyProtection="1">
      <protection locked="0"/>
    </xf>
    <xf numFmtId="167" fontId="23" fillId="0" borderId="29" xfId="0" applyNumberFormat="1" applyFont="1" applyFill="1" applyBorder="1" applyAlignment="1" applyProtection="1">
      <alignment horizontal="center" vertical="center"/>
      <protection locked="0"/>
    </xf>
    <xf numFmtId="0" fontId="20" fillId="24" borderId="23" xfId="0" applyFont="1" applyFill="1" applyBorder="1" applyProtection="1">
      <protection locked="0"/>
    </xf>
    <xf numFmtId="164" fontId="31" fillId="0" borderId="25" xfId="0" applyNumberFormat="1" applyFont="1" applyBorder="1" applyAlignment="1" applyProtection="1">
      <alignment horizontal="right"/>
    </xf>
    <xf numFmtId="5" fontId="28" fillId="0" borderId="25" xfId="0" applyNumberFormat="1" applyFont="1" applyBorder="1" applyAlignment="1" applyProtection="1">
      <alignment horizontal="right"/>
    </xf>
    <xf numFmtId="5" fontId="16" fillId="0" borderId="25" xfId="0" applyNumberFormat="1" applyFont="1" applyBorder="1" applyAlignment="1" applyProtection="1">
      <alignment horizontal="right"/>
    </xf>
    <xf numFmtId="0" fontId="30" fillId="24" borderId="22" xfId="0" applyFont="1" applyFill="1" applyBorder="1"/>
    <xf numFmtId="5" fontId="29" fillId="0" borderId="30" xfId="0" applyNumberFormat="1" applyFont="1" applyBorder="1" applyAlignment="1" applyProtection="1">
      <alignment horizontal="right"/>
      <protection locked="0"/>
    </xf>
    <xf numFmtId="167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27" borderId="26" xfId="0" applyFont="1" applyFill="1" applyBorder="1" applyAlignment="1">
      <alignment horizontal="center" vertical="center"/>
    </xf>
    <xf numFmtId="0" fontId="33" fillId="27" borderId="18" xfId="0" applyNumberFormat="1" applyFont="1" applyFill="1" applyBorder="1" applyAlignment="1" applyProtection="1">
      <alignment horizontal="right" vertical="center"/>
      <protection locked="0"/>
    </xf>
    <xf numFmtId="166" fontId="33" fillId="27" borderId="18" xfId="0" applyNumberFormat="1" applyFont="1" applyFill="1" applyBorder="1" applyAlignment="1">
      <alignment horizontal="right"/>
    </xf>
    <xf numFmtId="0" fontId="25" fillId="26" borderId="0" xfId="0" applyFont="1" applyFill="1" applyBorder="1" applyAlignment="1">
      <alignment horizontal="left" vertical="center"/>
    </xf>
    <xf numFmtId="0" fontId="0" fillId="26" borderId="0" xfId="0" applyFill="1" applyBorder="1"/>
    <xf numFmtId="0" fontId="4" fillId="25" borderId="0" xfId="0" applyFont="1" applyFill="1" applyAlignment="1">
      <alignment horizontal="center"/>
    </xf>
    <xf numFmtId="167" fontId="29" fillId="25" borderId="10" xfId="0" applyNumberFormat="1" applyFont="1" applyFill="1" applyBorder="1" applyAlignment="1" applyProtection="1">
      <alignment horizontal="center" vertical="center"/>
    </xf>
    <xf numFmtId="5" fontId="34" fillId="25" borderId="0" xfId="0" applyNumberFormat="1" applyFont="1" applyFill="1" applyBorder="1" applyAlignment="1" applyProtection="1">
      <alignment horizontal="right"/>
    </xf>
    <xf numFmtId="5" fontId="34" fillId="0" borderId="25" xfId="0" applyNumberFormat="1" applyFont="1" applyBorder="1" applyAlignment="1" applyProtection="1">
      <alignment horizontal="right"/>
    </xf>
    <xf numFmtId="167" fontId="16" fillId="28" borderId="10" xfId="0" applyNumberFormat="1" applyFont="1" applyFill="1" applyBorder="1" applyAlignment="1" applyProtection="1">
      <alignment horizontal="center" vertical="center"/>
    </xf>
    <xf numFmtId="167" fontId="16" fillId="28" borderId="31" xfId="0" applyNumberFormat="1" applyFont="1" applyFill="1" applyBorder="1" applyAlignment="1" applyProtection="1">
      <alignment horizontal="center" vertical="center"/>
    </xf>
    <xf numFmtId="5" fontId="28" fillId="28" borderId="0" xfId="0" applyNumberFormat="1" applyFont="1" applyFill="1" applyBorder="1" applyAlignment="1" applyProtection="1">
      <alignment horizontal="right"/>
    </xf>
    <xf numFmtId="5" fontId="16" fillId="28" borderId="0" xfId="0" applyNumberFormat="1" applyFont="1" applyFill="1" applyBorder="1" applyAlignment="1" applyProtection="1">
      <alignment horizontal="right"/>
    </xf>
    <xf numFmtId="5" fontId="16" fillId="28" borderId="32" xfId="0" applyNumberFormat="1" applyFont="1" applyFill="1" applyBorder="1" applyAlignment="1" applyProtection="1">
      <alignment horizontal="right"/>
    </xf>
    <xf numFmtId="5" fontId="35" fillId="25" borderId="0" xfId="0" applyNumberFormat="1" applyFont="1" applyFill="1" applyBorder="1" applyAlignment="1" applyProtection="1">
      <alignment horizontal="right"/>
    </xf>
    <xf numFmtId="5" fontId="35" fillId="25" borderId="32" xfId="0" applyNumberFormat="1" applyFont="1" applyFill="1" applyBorder="1" applyAlignment="1" applyProtection="1">
      <alignment horizontal="right"/>
    </xf>
    <xf numFmtId="5" fontId="35" fillId="0" borderId="25" xfId="0" applyNumberFormat="1" applyFont="1" applyBorder="1" applyAlignment="1" applyProtection="1">
      <alignment horizontal="right"/>
    </xf>
    <xf numFmtId="0" fontId="20" fillId="27" borderId="23" xfId="0" applyFont="1" applyFill="1" applyBorder="1" applyProtection="1">
      <protection locked="0"/>
    </xf>
    <xf numFmtId="0" fontId="30" fillId="27" borderId="22" xfId="0" applyFont="1" applyFill="1" applyBorder="1"/>
    <xf numFmtId="42" fontId="35" fillId="25" borderId="19" xfId="28" applyNumberFormat="1" applyFont="1" applyFill="1" applyBorder="1" applyAlignment="1" applyProtection="1">
      <alignment vertical="center"/>
    </xf>
    <xf numFmtId="0" fontId="35" fillId="0" borderId="23" xfId="0" quotePrefix="1" applyFont="1" applyFill="1" applyBorder="1" applyAlignment="1" applyProtection="1">
      <alignment horizontal="left" vertical="center"/>
      <protection locked="0"/>
    </xf>
    <xf numFmtId="0" fontId="16" fillId="28" borderId="33" xfId="0" applyFont="1" applyFill="1" applyBorder="1" applyAlignment="1" applyProtection="1">
      <alignment horizontal="center" vertical="center"/>
    </xf>
    <xf numFmtId="42" fontId="16" fillId="28" borderId="26" xfId="28" applyNumberFormat="1" applyFont="1" applyFill="1" applyBorder="1" applyAlignment="1" applyProtection="1">
      <alignment vertical="center"/>
    </xf>
    <xf numFmtId="9" fontId="25" fillId="26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16" fillId="26" borderId="26" xfId="0" applyNumberFormat="1" applyFont="1" applyFill="1" applyBorder="1" applyAlignment="1" applyProtection="1">
      <alignment horizontal="center" wrapText="1"/>
      <protection locked="0"/>
    </xf>
    <xf numFmtId="9" fontId="25" fillId="26" borderId="19" xfId="0" applyNumberFormat="1" applyFont="1" applyFill="1" applyBorder="1" applyAlignment="1" applyProtection="1">
      <alignment horizontal="center" vertical="center"/>
      <protection locked="0"/>
    </xf>
    <xf numFmtId="9" fontId="25" fillId="26" borderId="33" xfId="0" applyNumberFormat="1" applyFont="1" applyFill="1" applyBorder="1" applyAlignment="1" applyProtection="1">
      <alignment horizontal="center" vertical="center"/>
      <protection locked="0"/>
    </xf>
    <xf numFmtId="165" fontId="21" fillId="0" borderId="0" xfId="0" applyNumberFormat="1" applyFont="1" applyAlignment="1" applyProtection="1">
      <alignment horizontal="right"/>
    </xf>
    <xf numFmtId="1" fontId="16" fillId="28" borderId="26" xfId="0" applyNumberFormat="1" applyFont="1" applyFill="1" applyBorder="1" applyAlignment="1" applyProtection="1">
      <alignment horizontal="center" vertical="center"/>
    </xf>
    <xf numFmtId="166" fontId="33" fillId="24" borderId="0" xfId="0" applyNumberFormat="1" applyFont="1" applyFill="1" applyAlignment="1">
      <alignment horizontal="center"/>
    </xf>
    <xf numFmtId="166" fontId="33" fillId="24" borderId="18" xfId="0" applyNumberFormat="1" applyFont="1" applyFill="1" applyBorder="1" applyAlignment="1">
      <alignment horizontal="center"/>
    </xf>
    <xf numFmtId="1" fontId="16" fillId="26" borderId="0" xfId="0" applyNumberFormat="1" applyFont="1" applyFill="1" applyBorder="1" applyAlignment="1">
      <alignment horizontal="right"/>
    </xf>
    <xf numFmtId="0" fontId="30" fillId="24" borderId="0" xfId="0" applyFont="1" applyFill="1" applyBorder="1"/>
    <xf numFmtId="0" fontId="37" fillId="26" borderId="0" xfId="0" applyFont="1" applyFill="1" applyAlignment="1">
      <alignment horizontal="center"/>
    </xf>
    <xf numFmtId="0" fontId="35" fillId="25" borderId="21" xfId="0" applyFont="1" applyFill="1" applyBorder="1" applyAlignment="1" applyProtection="1">
      <alignment horizontal="center" vertical="center"/>
    </xf>
    <xf numFmtId="9" fontId="25" fillId="26" borderId="26" xfId="0" applyNumberFormat="1" applyFont="1" applyFill="1" applyBorder="1" applyAlignment="1" applyProtection="1">
      <alignment horizontal="center" vertical="center"/>
      <protection locked="0"/>
    </xf>
    <xf numFmtId="0" fontId="32" fillId="27" borderId="35" xfId="0" applyFont="1" applyFill="1" applyBorder="1" applyProtection="1">
      <protection locked="0"/>
    </xf>
    <xf numFmtId="0" fontId="33" fillId="27" borderId="36" xfId="0" applyFont="1" applyFill="1" applyBorder="1" applyAlignment="1" applyProtection="1">
      <alignment horizontal="right"/>
      <protection locked="0"/>
    </xf>
    <xf numFmtId="166" fontId="33" fillId="27" borderId="36" xfId="0" applyNumberFormat="1" applyFont="1" applyFill="1" applyBorder="1" applyAlignment="1">
      <alignment horizontal="right"/>
    </xf>
    <xf numFmtId="0" fontId="33" fillId="27" borderId="37" xfId="0" applyFont="1" applyFill="1" applyBorder="1" applyAlignment="1">
      <alignment horizontal="center"/>
    </xf>
    <xf numFmtId="0" fontId="33" fillId="27" borderId="38" xfId="0" applyFont="1" applyFill="1" applyBorder="1" applyAlignment="1" applyProtection="1">
      <alignment horizontal="center" vertical="center"/>
    </xf>
    <xf numFmtId="0" fontId="33" fillId="27" borderId="39" xfId="0" applyFont="1" applyFill="1" applyBorder="1" applyAlignment="1" applyProtection="1">
      <alignment horizontal="center" vertical="center"/>
      <protection locked="0"/>
    </xf>
    <xf numFmtId="0" fontId="32" fillId="24" borderId="35" xfId="0" applyFont="1" applyFill="1" applyBorder="1" applyProtection="1">
      <protection locked="0"/>
    </xf>
    <xf numFmtId="0" fontId="33" fillId="24" borderId="36" xfId="0" applyFont="1" applyFill="1" applyBorder="1" applyAlignment="1" applyProtection="1">
      <alignment horizontal="right"/>
      <protection locked="0"/>
    </xf>
    <xf numFmtId="166" fontId="33" fillId="24" borderId="36" xfId="0" applyNumberFormat="1" applyFont="1" applyFill="1" applyBorder="1" applyAlignment="1">
      <alignment horizontal="right"/>
    </xf>
    <xf numFmtId="0" fontId="33" fillId="24" borderId="37" xfId="0" applyFont="1" applyFill="1" applyBorder="1" applyAlignment="1">
      <alignment horizontal="center"/>
    </xf>
    <xf numFmtId="0" fontId="33" fillId="24" borderId="38" xfId="0" applyFont="1" applyFill="1" applyBorder="1" applyAlignment="1" applyProtection="1">
      <alignment horizontal="center" vertical="center"/>
    </xf>
    <xf numFmtId="0" fontId="33" fillId="24" borderId="39" xfId="0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 applyBorder="1" applyAlignment="1">
      <alignment horizontal="right"/>
    </xf>
    <xf numFmtId="0" fontId="14" fillId="0" borderId="16" xfId="0" applyFont="1" applyBorder="1" applyAlignment="1">
      <alignment horizontal="center"/>
    </xf>
    <xf numFmtId="168" fontId="14" fillId="0" borderId="16" xfId="0" applyNumberFormat="1" applyFont="1" applyBorder="1" applyAlignment="1">
      <alignment horizontal="right"/>
    </xf>
    <xf numFmtId="164" fontId="19" fillId="0" borderId="0" xfId="0" applyNumberFormat="1" applyFont="1"/>
    <xf numFmtId="164" fontId="19" fillId="0" borderId="0" xfId="0" applyNumberFormat="1" applyFont="1" applyAlignment="1">
      <alignment horizontal="right"/>
    </xf>
    <xf numFmtId="168" fontId="14" fillId="0" borderId="0" xfId="0" applyNumberFormat="1" applyFont="1" applyBorder="1" applyAlignment="1">
      <alignment horizontal="right"/>
    </xf>
    <xf numFmtId="1" fontId="14" fillId="0" borderId="0" xfId="0" applyNumberFormat="1" applyFont="1" applyAlignment="1">
      <alignment horizontal="right"/>
    </xf>
    <xf numFmtId="0" fontId="25" fillId="26" borderId="0" xfId="0" applyFont="1" applyFill="1" applyAlignment="1">
      <alignment horizontal="left" vertical="center"/>
    </xf>
    <xf numFmtId="0" fontId="40" fillId="26" borderId="0" xfId="0" applyFont="1" applyFill="1" applyAlignment="1">
      <alignment horizontal="left" vertical="center"/>
    </xf>
    <xf numFmtId="5" fontId="26" fillId="0" borderId="0" xfId="0" applyNumberFormat="1" applyFont="1"/>
    <xf numFmtId="5" fontId="0" fillId="0" borderId="0" xfId="0" applyNumberFormat="1"/>
    <xf numFmtId="167" fontId="39" fillId="26" borderId="0" xfId="0" applyNumberFormat="1" applyFont="1" applyFill="1" applyBorder="1" applyAlignment="1" applyProtection="1">
      <alignment horizontal="center"/>
      <protection locked="0"/>
    </xf>
    <xf numFmtId="167" fontId="23" fillId="26" borderId="0" xfId="0" applyNumberFormat="1" applyFont="1" applyFill="1" applyBorder="1" applyAlignment="1" applyProtection="1">
      <alignment horizontal="center" vertical="center"/>
      <protection locked="0"/>
    </xf>
    <xf numFmtId="167" fontId="38" fillId="26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26" borderId="13" xfId="0" applyFont="1" applyFill="1" applyBorder="1" applyAlignment="1">
      <alignment horizontal="center"/>
    </xf>
    <xf numFmtId="0" fontId="14" fillId="26" borderId="13" xfId="0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4" fillId="26" borderId="40" xfId="0" applyFont="1" applyFill="1" applyBorder="1" applyAlignment="1">
      <alignment horizontal="left"/>
    </xf>
    <xf numFmtId="0" fontId="0" fillId="26" borderId="0" xfId="0" applyFill="1" applyAlignment="1">
      <alignment horizontal="left"/>
    </xf>
    <xf numFmtId="0" fontId="0" fillId="26" borderId="11" xfId="0" applyFill="1" applyBorder="1" applyAlignment="1">
      <alignment horizontal="center"/>
    </xf>
    <xf numFmtId="0" fontId="18" fillId="26" borderId="0" xfId="0" applyFont="1" applyFill="1" applyBorder="1" applyAlignment="1">
      <alignment horizontal="center"/>
    </xf>
    <xf numFmtId="0" fontId="14" fillId="26" borderId="0" xfId="0" applyFont="1" applyFill="1" applyBorder="1" applyAlignment="1">
      <alignment horizontal="center"/>
    </xf>
    <xf numFmtId="168" fontId="14" fillId="26" borderId="0" xfId="0" applyNumberFormat="1" applyFont="1" applyFill="1" applyBorder="1" applyAlignment="1">
      <alignment horizontal="center"/>
    </xf>
    <xf numFmtId="1" fontId="16" fillId="26" borderId="15" xfId="0" applyNumberFormat="1" applyFont="1" applyFill="1" applyBorder="1" applyAlignment="1">
      <alignment horizontal="right"/>
    </xf>
    <xf numFmtId="1" fontId="16" fillId="26" borderId="16" xfId="0" applyNumberFormat="1" applyFont="1" applyFill="1" applyBorder="1" applyAlignment="1">
      <alignment horizontal="center"/>
    </xf>
    <xf numFmtId="1" fontId="16" fillId="26" borderId="17" xfId="0" applyNumberFormat="1" applyFont="1" applyFill="1" applyBorder="1" applyAlignment="1">
      <alignment horizontal="center"/>
    </xf>
    <xf numFmtId="1" fontId="16" fillId="26" borderId="15" xfId="0" applyNumberFormat="1" applyFont="1" applyFill="1" applyBorder="1" applyAlignment="1">
      <alignment horizontal="center"/>
    </xf>
    <xf numFmtId="1" fontId="17" fillId="26" borderId="0" xfId="0" applyNumberFormat="1" applyFont="1" applyFill="1" applyAlignment="1">
      <alignment horizontal="right"/>
    </xf>
    <xf numFmtId="0" fontId="18" fillId="26" borderId="0" xfId="0" applyFont="1" applyFill="1" applyAlignment="1">
      <alignment horizontal="center"/>
    </xf>
    <xf numFmtId="0" fontId="19" fillId="26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164" fontId="0" fillId="26" borderId="0" xfId="0" applyNumberFormat="1" applyFill="1" applyAlignment="1">
      <alignment horizontal="center"/>
    </xf>
    <xf numFmtId="164" fontId="0" fillId="26" borderId="11" xfId="0" applyNumberFormat="1" applyFill="1" applyBorder="1" applyAlignment="1">
      <alignment horizontal="center"/>
    </xf>
    <xf numFmtId="0" fontId="10" fillId="26" borderId="0" xfId="0" applyFont="1" applyFill="1" applyAlignment="1">
      <alignment horizontal="right"/>
    </xf>
    <xf numFmtId="0" fontId="10" fillId="26" borderId="0" xfId="0" applyFont="1" applyFill="1" applyAlignment="1">
      <alignment horizontal="center" vertical="center"/>
    </xf>
    <xf numFmtId="164" fontId="11" fillId="26" borderId="0" xfId="0" applyNumberFormat="1" applyFont="1" applyFill="1" applyAlignment="1">
      <alignment horizontal="right" vertical="center"/>
    </xf>
    <xf numFmtId="164" fontId="10" fillId="26" borderId="0" xfId="0" applyNumberFormat="1" applyFont="1" applyFill="1" applyAlignment="1">
      <alignment horizontal="right"/>
    </xf>
    <xf numFmtId="0" fontId="4" fillId="26" borderId="0" xfId="0" applyFont="1" applyFill="1" applyAlignment="1">
      <alignment horizontal="center"/>
    </xf>
    <xf numFmtId="0" fontId="40" fillId="26" borderId="0" xfId="0" applyFont="1" applyFill="1" applyBorder="1" applyAlignment="1">
      <alignment horizontal="left" vertical="center"/>
    </xf>
    <xf numFmtId="164" fontId="4" fillId="26" borderId="0" xfId="0" applyNumberFormat="1" applyFont="1" applyFill="1" applyAlignment="1">
      <alignment horizontal="center"/>
    </xf>
    <xf numFmtId="164" fontId="12" fillId="26" borderId="0" xfId="0" applyNumberFormat="1" applyFont="1" applyFill="1" applyAlignment="1">
      <alignment horizontal="center" vertical="center"/>
    </xf>
    <xf numFmtId="164" fontId="13" fillId="26" borderId="0" xfId="0" applyNumberFormat="1" applyFont="1" applyFill="1" applyAlignment="1">
      <alignment horizontal="center"/>
    </xf>
    <xf numFmtId="164" fontId="14" fillId="26" borderId="0" xfId="0" applyNumberFormat="1" applyFont="1" applyFill="1" applyAlignment="1">
      <alignment horizontal="center"/>
    </xf>
    <xf numFmtId="164" fontId="0" fillId="26" borderId="0" xfId="0" applyNumberFormat="1" applyFill="1" applyAlignment="1">
      <alignment horizontal="right"/>
    </xf>
    <xf numFmtId="0" fontId="0" fillId="26" borderId="0" xfId="0" applyFill="1" applyAlignment="1">
      <alignment horizontal="right"/>
    </xf>
    <xf numFmtId="0" fontId="19" fillId="26" borderId="0" xfId="0" applyFont="1" applyFill="1" applyProtection="1">
      <protection locked="0"/>
    </xf>
    <xf numFmtId="164" fontId="4" fillId="26" borderId="0" xfId="0" applyNumberFormat="1" applyFont="1" applyFill="1" applyAlignment="1">
      <alignment horizontal="right"/>
    </xf>
    <xf numFmtId="0" fontId="20" fillId="26" borderId="0" xfId="0" applyFont="1" applyFill="1"/>
    <xf numFmtId="0" fontId="10" fillId="26" borderId="0" xfId="0" applyFont="1" applyFill="1"/>
    <xf numFmtId="0" fontId="15" fillId="26" borderId="0" xfId="0" applyFont="1" applyFill="1" applyAlignment="1">
      <alignment horizontal="right"/>
    </xf>
    <xf numFmtId="0" fontId="36" fillId="26" borderId="25" xfId="0" applyFont="1" applyFill="1" applyBorder="1"/>
    <xf numFmtId="0" fontId="25" fillId="26" borderId="22" xfId="0" applyFont="1" applyFill="1" applyBorder="1" applyAlignment="1">
      <alignment horizontal="right" vertical="center"/>
    </xf>
    <xf numFmtId="0" fontId="41" fillId="26" borderId="0" xfId="0" applyFont="1" applyFill="1"/>
    <xf numFmtId="167" fontId="59" fillId="0" borderId="0" xfId="0" applyNumberFormat="1" applyFont="1" applyFill="1" applyBorder="1" applyAlignment="1" applyProtection="1">
      <alignment horizontal="left"/>
      <protection locked="0"/>
    </xf>
    <xf numFmtId="0" fontId="62" fillId="26" borderId="0" xfId="0" applyFont="1" applyFill="1"/>
    <xf numFmtId="0" fontId="62" fillId="26" borderId="0" xfId="0" applyFont="1" applyFill="1" applyAlignment="1">
      <alignment vertical="top" wrapText="1"/>
    </xf>
    <xf numFmtId="0" fontId="63" fillId="26" borderId="0" xfId="0" applyFont="1" applyFill="1" applyAlignment="1">
      <alignment vertical="center"/>
    </xf>
    <xf numFmtId="167" fontId="16" fillId="28" borderId="12" xfId="0" applyNumberFormat="1" applyFont="1" applyFill="1" applyBorder="1" applyAlignment="1" applyProtection="1">
      <alignment horizontal="center" vertical="center"/>
    </xf>
    <xf numFmtId="5" fontId="28" fillId="28" borderId="13" xfId="0" applyNumberFormat="1" applyFont="1" applyFill="1" applyBorder="1" applyAlignment="1" applyProtection="1">
      <alignment horizontal="right"/>
    </xf>
    <xf numFmtId="5" fontId="16" fillId="28" borderId="13" xfId="0" applyNumberFormat="1" applyFont="1" applyFill="1" applyBorder="1" applyAlignment="1" applyProtection="1">
      <alignment horizontal="right"/>
    </xf>
    <xf numFmtId="5" fontId="16" fillId="28" borderId="14" xfId="0" applyNumberFormat="1" applyFont="1" applyFill="1" applyBorder="1" applyAlignment="1" applyProtection="1">
      <alignment horizontal="right"/>
    </xf>
    <xf numFmtId="0" fontId="64" fillId="0" borderId="0" xfId="0" applyFont="1"/>
    <xf numFmtId="5" fontId="66" fillId="0" borderId="23" xfId="0" applyNumberFormat="1" applyFont="1" applyBorder="1" applyAlignment="1" applyProtection="1">
      <alignment horizontal="right" vertical="center"/>
    </xf>
    <xf numFmtId="5" fontId="67" fillId="0" borderId="25" xfId="0" applyNumberFormat="1" applyFont="1" applyBorder="1" applyAlignment="1" applyProtection="1">
      <alignment horizontal="right" vertical="center"/>
    </xf>
    <xf numFmtId="5" fontId="68" fillId="0" borderId="41" xfId="0" applyNumberFormat="1" applyFont="1" applyBorder="1" applyAlignment="1" applyProtection="1">
      <alignment horizontal="right" vertical="center"/>
      <protection locked="0"/>
    </xf>
    <xf numFmtId="0" fontId="33" fillId="29" borderId="36" xfId="0" applyFont="1" applyFill="1" applyBorder="1" applyAlignment="1" applyProtection="1">
      <alignment horizontal="right"/>
      <protection locked="0"/>
    </xf>
    <xf numFmtId="166" fontId="33" fillId="29" borderId="37" xfId="0" applyNumberFormat="1" applyFont="1" applyFill="1" applyBorder="1" applyAlignment="1">
      <alignment horizontal="center"/>
    </xf>
    <xf numFmtId="0" fontId="33" fillId="29" borderId="18" xfId="0" applyNumberFormat="1" applyFont="1" applyFill="1" applyBorder="1" applyAlignment="1" applyProtection="1">
      <alignment horizontal="right" vertical="center"/>
      <protection locked="0"/>
    </xf>
    <xf numFmtId="166" fontId="33" fillId="29" borderId="39" xfId="0" applyNumberFormat="1" applyFont="1" applyFill="1" applyBorder="1" applyAlignment="1">
      <alignment horizontal="center"/>
    </xf>
    <xf numFmtId="0" fontId="69" fillId="29" borderId="35" xfId="0" applyFont="1" applyFill="1" applyBorder="1"/>
    <xf numFmtId="0" fontId="69" fillId="29" borderId="42" xfId="0" applyFont="1" applyFill="1" applyBorder="1"/>
    <xf numFmtId="0" fontId="70" fillId="29" borderId="38" xfId="0" applyFont="1" applyFill="1" applyBorder="1" applyAlignment="1">
      <alignment vertical="center"/>
    </xf>
    <xf numFmtId="9" fontId="71" fillId="26" borderId="0" xfId="0" applyNumberFormat="1" applyFont="1" applyFill="1" applyAlignment="1">
      <alignment horizontal="left" vertical="top"/>
    </xf>
    <xf numFmtId="0" fontId="19" fillId="0" borderId="0" xfId="0" applyFont="1" applyAlignment="1">
      <alignment horizontal="right" wrapText="1"/>
    </xf>
    <xf numFmtId="0" fontId="0" fillId="0" borderId="26" xfId="0" applyBorder="1" applyAlignment="1">
      <alignment horizontal="center"/>
    </xf>
    <xf numFmtId="0" fontId="25" fillId="26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43" xfId="0" applyBorder="1"/>
    <xf numFmtId="0" fontId="16" fillId="26" borderId="21" xfId="0" applyNumberFormat="1" applyFont="1" applyFill="1" applyBorder="1" applyAlignment="1" applyProtection="1">
      <alignment horizontal="center" wrapText="1"/>
      <protection locked="0"/>
    </xf>
    <xf numFmtId="0" fontId="16" fillId="26" borderId="19" xfId="0" applyNumberFormat="1" applyFont="1" applyFill="1" applyBorder="1" applyAlignment="1" applyProtection="1">
      <alignment horizontal="center" wrapText="1"/>
      <protection locked="0"/>
    </xf>
    <xf numFmtId="0" fontId="27" fillId="24" borderId="23" xfId="0" applyFont="1" applyFill="1" applyBorder="1" applyAlignment="1" applyProtection="1">
      <alignment horizontal="center" vertical="center"/>
      <protection locked="0"/>
    </xf>
    <xf numFmtId="0" fontId="27" fillId="24" borderId="25" xfId="0" applyFont="1" applyFill="1" applyBorder="1" applyAlignment="1" applyProtection="1">
      <alignment horizontal="center" vertical="center"/>
      <protection locked="0"/>
    </xf>
    <xf numFmtId="0" fontId="27" fillId="24" borderId="22" xfId="0" applyFont="1" applyFill="1" applyBorder="1" applyAlignment="1" applyProtection="1">
      <alignment horizontal="center" vertical="center"/>
      <protection locked="0"/>
    </xf>
    <xf numFmtId="0" fontId="27" fillId="27" borderId="23" xfId="0" applyFont="1" applyFill="1" applyBorder="1" applyAlignment="1" applyProtection="1">
      <alignment horizontal="center" vertical="center"/>
      <protection locked="0"/>
    </xf>
    <xf numFmtId="0" fontId="27" fillId="27" borderId="25" xfId="0" applyFont="1" applyFill="1" applyBorder="1" applyAlignment="1" applyProtection="1">
      <alignment horizontal="center" vertical="center"/>
      <protection locked="0"/>
    </xf>
    <xf numFmtId="0" fontId="27" fillId="27" borderId="22" xfId="0" applyFont="1" applyFill="1" applyBorder="1" applyAlignment="1" applyProtection="1">
      <alignment horizontal="center" vertical="center"/>
      <protection locked="0"/>
    </xf>
    <xf numFmtId="0" fontId="35" fillId="26" borderId="21" xfId="0" applyNumberFormat="1" applyFont="1" applyFill="1" applyBorder="1" applyAlignment="1" applyProtection="1">
      <alignment horizontal="center" wrapText="1"/>
      <protection locked="0"/>
    </xf>
    <xf numFmtId="0" fontId="35" fillId="26" borderId="19" xfId="0" applyNumberFormat="1" applyFont="1" applyFill="1" applyBorder="1" applyAlignment="1" applyProtection="1">
      <alignment horizontal="center" wrapText="1"/>
      <protection locked="0"/>
    </xf>
    <xf numFmtId="0" fontId="61" fillId="26" borderId="36" xfId="0" applyFont="1" applyFill="1" applyBorder="1" applyAlignment="1">
      <alignment horizontal="left" vertical="top" wrapText="1"/>
    </xf>
    <xf numFmtId="0" fontId="61" fillId="26" borderId="0" xfId="0" applyFont="1" applyFill="1" applyAlignment="1">
      <alignment horizontal="left" vertical="top" wrapText="1"/>
    </xf>
    <xf numFmtId="0" fontId="61" fillId="26" borderId="0" xfId="0" applyFont="1" applyFill="1" applyBorder="1" applyAlignment="1">
      <alignment horizontal="left" vertical="top" wrapText="1"/>
    </xf>
    <xf numFmtId="0" fontId="2" fillId="24" borderId="10" xfId="0" applyFont="1" applyFill="1" applyBorder="1" applyAlignment="1">
      <alignment horizontal="left"/>
    </xf>
    <xf numFmtId="0" fontId="0" fillId="0" borderId="0" xfId="0" applyAlignme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ont>
        <b/>
        <i val="0"/>
        <condense val="0"/>
        <extend val="0"/>
        <color indexed="9"/>
      </font>
      <fill>
        <patternFill>
          <bgColor indexed="18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9"/>
      </font>
      <fill>
        <patternFill>
          <bgColor indexed="18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244929</xdr:colOff>
      <xdr:row>1</xdr:row>
      <xdr:rowOff>87086</xdr:rowOff>
    </xdr:from>
    <xdr:to>
      <xdr:col>6</xdr:col>
      <xdr:colOff>756557</xdr:colOff>
      <xdr:row>4</xdr:row>
      <xdr:rowOff>21771</xdr:rowOff>
    </xdr:to>
    <xdr:pic>
      <xdr:nvPicPr>
        <xdr:cNvPr id="2053" name="Picture 1" descr="PDGA logo">
          <a:extLst>
            <a:ext uri="{FF2B5EF4-FFF2-40B4-BE49-F238E27FC236}">
              <a16:creationId xmlns:a16="http://schemas.microsoft.com/office/drawing/2014/main" id="{ADDE0994-9A60-4768-929B-98159E59B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4929" y="397329"/>
          <a:ext cx="511628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33"/>
  <sheetViews>
    <sheetView tabSelected="1" workbookViewId="0">
      <selection activeCell="G18" sqref="G18"/>
    </sheetView>
  </sheetViews>
  <sheetFormatPr defaultRowHeight="13" x14ac:dyDescent="0.3"/>
  <cols>
    <col min="1" max="1" width="9.7265625" customWidth="1"/>
    <col min="2" max="2" width="9.7265625" hidden="1" customWidth="1"/>
    <col min="3" max="3" width="14.26953125" customWidth="1"/>
    <col min="4" max="5" width="10.1796875" customWidth="1"/>
    <col min="6" max="6" width="9.54296875" customWidth="1"/>
    <col min="7" max="7" width="14" customWidth="1"/>
    <col min="8" max="8" width="14.26953125" customWidth="1"/>
    <col min="9" max="9" width="14.26953125" hidden="1" customWidth="1"/>
    <col min="10" max="10" width="14.26953125" customWidth="1"/>
    <col min="11" max="12" width="10.1796875" customWidth="1"/>
    <col min="13" max="13" width="9.54296875" customWidth="1"/>
    <col min="14" max="14" width="2.7265625" bestFit="1" customWidth="1"/>
    <col min="15" max="15" width="5.08984375" style="56" hidden="1" customWidth="1"/>
    <col min="16" max="16" width="6" style="57" hidden="1" customWidth="1"/>
    <col min="17" max="18" width="3.81640625" style="57" hidden="1" customWidth="1"/>
    <col min="19" max="19" width="20.7265625" hidden="1" customWidth="1"/>
    <col min="20" max="35" width="8.6328125" hidden="1" customWidth="1"/>
    <col min="36" max="36" width="8.7265625" hidden="1" customWidth="1"/>
    <col min="37" max="37" width="20.7265625" hidden="1" customWidth="1"/>
    <col min="38" max="49" width="8.6328125" hidden="1" customWidth="1"/>
    <col min="50" max="50" width="8.6328125" style="36" hidden="1" customWidth="1"/>
    <col min="51" max="51" width="8.6328125" hidden="1" customWidth="1"/>
    <col min="52" max="52" width="5.26953125" hidden="1" customWidth="1"/>
    <col min="53" max="53" width="4.7265625" hidden="1" customWidth="1"/>
    <col min="54" max="54" width="8.7265625" hidden="1" customWidth="1"/>
    <col min="55" max="55" width="18.6328125" bestFit="1" customWidth="1"/>
    <col min="56" max="56" width="14.81640625" customWidth="1"/>
  </cols>
  <sheetData>
    <row r="1" spans="1:56" ht="24.75" customHeight="1" thickBot="1" x14ac:dyDescent="0.35">
      <c r="A1" s="236" t="s">
        <v>91</v>
      </c>
      <c r="B1" s="237"/>
      <c r="C1" s="237"/>
      <c r="D1" s="237"/>
      <c r="E1" s="237"/>
      <c r="F1" s="238"/>
      <c r="G1" s="167" t="s">
        <v>123</v>
      </c>
      <c r="H1" s="239" t="s">
        <v>101</v>
      </c>
      <c r="I1" s="240"/>
      <c r="J1" s="240"/>
      <c r="K1" s="240"/>
      <c r="L1" s="240"/>
      <c r="M1" s="241"/>
      <c r="N1" s="73"/>
      <c r="O1" s="170" t="s">
        <v>83</v>
      </c>
      <c r="P1" s="171" t="s">
        <v>84</v>
      </c>
      <c r="Q1" s="172"/>
      <c r="R1" s="172"/>
      <c r="S1" s="173" t="s">
        <v>32</v>
      </c>
      <c r="T1" s="174"/>
      <c r="U1" s="172"/>
      <c r="V1" s="73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5"/>
      <c r="AK1" s="173" t="s">
        <v>32</v>
      </c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5"/>
      <c r="BA1" s="73"/>
      <c r="BB1" s="73"/>
      <c r="BC1" s="73"/>
      <c r="BD1" s="73"/>
    </row>
    <row r="2" spans="1:56" s="49" customFormat="1" ht="9.75" customHeight="1" thickBot="1" x14ac:dyDescent="0.4">
      <c r="A2" s="82"/>
      <c r="B2" s="82"/>
      <c r="C2" s="82"/>
      <c r="D2" s="82"/>
      <c r="E2" s="82"/>
      <c r="F2" s="82"/>
      <c r="G2" s="168"/>
      <c r="H2" s="82"/>
      <c r="I2" s="82"/>
      <c r="J2" s="82"/>
      <c r="K2" s="82"/>
      <c r="L2" s="82"/>
      <c r="M2" s="82"/>
      <c r="N2" s="77"/>
      <c r="O2" s="176"/>
      <c r="P2" s="177">
        <v>40</v>
      </c>
      <c r="Q2" s="178">
        <v>45</v>
      </c>
      <c r="R2" s="178">
        <v>50</v>
      </c>
      <c r="S2" s="179"/>
      <c r="T2" s="180">
        <v>1</v>
      </c>
      <c r="U2" s="180">
        <v>2</v>
      </c>
      <c r="V2" s="180">
        <v>3</v>
      </c>
      <c r="W2" s="180">
        <v>4</v>
      </c>
      <c r="X2" s="180">
        <v>5</v>
      </c>
      <c r="Y2" s="180">
        <v>6</v>
      </c>
      <c r="Z2" s="180">
        <v>7</v>
      </c>
      <c r="AA2" s="180">
        <v>8</v>
      </c>
      <c r="AB2" s="180">
        <v>9</v>
      </c>
      <c r="AC2" s="180">
        <v>10</v>
      </c>
      <c r="AD2" s="180">
        <v>11</v>
      </c>
      <c r="AE2" s="180">
        <v>12</v>
      </c>
      <c r="AF2" s="180">
        <v>13</v>
      </c>
      <c r="AG2" s="180">
        <v>14</v>
      </c>
      <c r="AH2" s="180">
        <v>15</v>
      </c>
      <c r="AI2" s="180">
        <v>16</v>
      </c>
      <c r="AJ2" s="181">
        <v>17</v>
      </c>
      <c r="AK2" s="182">
        <v>18</v>
      </c>
      <c r="AL2" s="180">
        <v>19</v>
      </c>
      <c r="AM2" s="180">
        <v>20</v>
      </c>
      <c r="AN2" s="180">
        <v>21</v>
      </c>
      <c r="AO2" s="180">
        <v>22</v>
      </c>
      <c r="AP2" s="180">
        <v>23</v>
      </c>
      <c r="AQ2" s="180">
        <v>24</v>
      </c>
      <c r="AR2" s="180">
        <v>25</v>
      </c>
      <c r="AS2" s="180">
        <v>26</v>
      </c>
      <c r="AT2" s="180">
        <v>27</v>
      </c>
      <c r="AU2" s="180">
        <v>28</v>
      </c>
      <c r="AV2" s="180">
        <v>29</v>
      </c>
      <c r="AW2" s="180">
        <v>30</v>
      </c>
      <c r="AX2" s="180">
        <v>31</v>
      </c>
      <c r="AY2" s="180">
        <v>32</v>
      </c>
      <c r="AZ2" s="181">
        <v>33</v>
      </c>
      <c r="BA2" s="183"/>
      <c r="BB2" s="183"/>
      <c r="BC2" s="77"/>
      <c r="BD2" s="77"/>
    </row>
    <row r="3" spans="1:56" ht="30" customHeight="1" thickBot="1" x14ac:dyDescent="0.4">
      <c r="A3" s="81"/>
      <c r="C3" s="78" t="s">
        <v>94</v>
      </c>
      <c r="D3" s="73"/>
      <c r="E3" s="73"/>
      <c r="F3" s="83"/>
      <c r="G3" s="168"/>
      <c r="H3" s="70"/>
      <c r="J3" s="78" t="s">
        <v>94</v>
      </c>
      <c r="K3" s="73"/>
      <c r="L3" s="73"/>
      <c r="M3" s="105"/>
      <c r="N3" s="73"/>
      <c r="O3" s="184">
        <v>1</v>
      </c>
      <c r="P3" s="185">
        <v>1</v>
      </c>
      <c r="Q3" s="185">
        <v>1</v>
      </c>
      <c r="R3" s="185">
        <v>1</v>
      </c>
      <c r="S3" s="186">
        <v>1</v>
      </c>
      <c r="T3" s="187">
        <v>1</v>
      </c>
      <c r="U3" s="187">
        <v>0.625</v>
      </c>
      <c r="V3" s="187">
        <v>0.47499999999999998</v>
      </c>
      <c r="W3" s="187">
        <v>0.41</v>
      </c>
      <c r="X3" s="187">
        <v>0.36</v>
      </c>
      <c r="Y3" s="187">
        <v>0.33</v>
      </c>
      <c r="Z3" s="187">
        <v>0.3</v>
      </c>
      <c r="AA3" s="187">
        <v>0.28000000000000003</v>
      </c>
      <c r="AB3" s="187">
        <v>0.26800000000000002</v>
      </c>
      <c r="AC3" s="187">
        <v>0.26</v>
      </c>
      <c r="AD3" s="187">
        <v>0.25</v>
      </c>
      <c r="AE3" s="187">
        <v>0.23799999999999999</v>
      </c>
      <c r="AF3" s="187">
        <v>0.23200000000000001</v>
      </c>
      <c r="AG3" s="187">
        <v>0.22500000000000001</v>
      </c>
      <c r="AH3" s="187">
        <v>0.22</v>
      </c>
      <c r="AI3" s="187">
        <v>0.21</v>
      </c>
      <c r="AJ3" s="187">
        <v>0.2</v>
      </c>
      <c r="AK3" s="187">
        <v>0.19</v>
      </c>
      <c r="AL3" s="187">
        <v>0.18</v>
      </c>
      <c r="AM3" s="187">
        <v>0.16500000000000001</v>
      </c>
      <c r="AN3" s="187">
        <v>0.152</v>
      </c>
      <c r="AO3" s="187">
        <v>0.14499999999999999</v>
      </c>
      <c r="AP3" s="187">
        <v>0.14199999999999999</v>
      </c>
      <c r="AQ3" s="187">
        <v>0.14000000000000001</v>
      </c>
      <c r="AR3" s="187">
        <v>0.13700000000000001</v>
      </c>
      <c r="AS3" s="187">
        <v>0.13200000000000001</v>
      </c>
      <c r="AT3" s="187">
        <v>0.13</v>
      </c>
      <c r="AU3" s="187">
        <v>0.127</v>
      </c>
      <c r="AV3" s="187">
        <v>0.125</v>
      </c>
      <c r="AW3" s="187">
        <v>0.122</v>
      </c>
      <c r="AX3" s="187">
        <v>0.11799999999999999</v>
      </c>
      <c r="AY3" s="187">
        <v>0.115</v>
      </c>
      <c r="AZ3" s="188">
        <v>0.112</v>
      </c>
      <c r="BA3" s="189" t="s">
        <v>33</v>
      </c>
      <c r="BB3" s="190" t="s">
        <v>34</v>
      </c>
      <c r="BC3" s="73"/>
      <c r="BD3" s="73"/>
    </row>
    <row r="4" spans="1:56" ht="30" customHeight="1" x14ac:dyDescent="0.35">
      <c r="A4" s="69"/>
      <c r="B4" s="65"/>
      <c r="C4" s="78" t="s">
        <v>95</v>
      </c>
      <c r="D4" s="73"/>
      <c r="E4" s="77"/>
      <c r="F4" s="234" t="s">
        <v>93</v>
      </c>
      <c r="G4" s="168"/>
      <c r="H4" s="69"/>
      <c r="I4" s="65"/>
      <c r="J4" s="78" t="s">
        <v>95</v>
      </c>
      <c r="K4" s="73"/>
      <c r="L4" s="77"/>
      <c r="M4" s="242" t="s">
        <v>93</v>
      </c>
      <c r="N4" s="73"/>
      <c r="O4" s="184">
        <v>2</v>
      </c>
      <c r="P4" s="185">
        <v>1</v>
      </c>
      <c r="Q4" s="185">
        <v>1</v>
      </c>
      <c r="R4" s="185">
        <v>1</v>
      </c>
      <c r="S4" s="186">
        <v>2</v>
      </c>
      <c r="T4" s="191" t="s">
        <v>36</v>
      </c>
      <c r="U4" s="187">
        <v>0.375</v>
      </c>
      <c r="V4" s="187">
        <v>0.3</v>
      </c>
      <c r="W4" s="187">
        <v>0.26</v>
      </c>
      <c r="X4" s="187">
        <v>0.245</v>
      </c>
      <c r="Y4" s="187">
        <v>0.23</v>
      </c>
      <c r="Z4" s="187">
        <v>0.21</v>
      </c>
      <c r="AA4" s="187">
        <v>0.19</v>
      </c>
      <c r="AB4" s="187">
        <v>0.185</v>
      </c>
      <c r="AC4" s="187">
        <v>0.18</v>
      </c>
      <c r="AD4" s="187">
        <v>0.16500000000000001</v>
      </c>
      <c r="AE4" s="187">
        <v>0.16</v>
      </c>
      <c r="AF4" s="187">
        <v>0.155</v>
      </c>
      <c r="AG4" s="187">
        <v>0.15</v>
      </c>
      <c r="AH4" s="187">
        <v>0.14499999999999999</v>
      </c>
      <c r="AI4" s="187">
        <v>0.14000000000000001</v>
      </c>
      <c r="AJ4" s="187">
        <v>0.13500000000000001</v>
      </c>
      <c r="AK4" s="187">
        <v>0.13</v>
      </c>
      <c r="AL4" s="187">
        <v>0.125</v>
      </c>
      <c r="AM4" s="187">
        <v>0.11799999999999999</v>
      </c>
      <c r="AN4" s="187">
        <v>0.115</v>
      </c>
      <c r="AO4" s="187">
        <v>0.112</v>
      </c>
      <c r="AP4" s="187">
        <v>0.11</v>
      </c>
      <c r="AQ4" s="187">
        <v>0.107</v>
      </c>
      <c r="AR4" s="187">
        <v>0.105</v>
      </c>
      <c r="AS4" s="187">
        <v>0.1</v>
      </c>
      <c r="AT4" s="187">
        <v>9.8000000000000004E-2</v>
      </c>
      <c r="AU4" s="187">
        <v>9.5000000000000001E-2</v>
      </c>
      <c r="AV4" s="187">
        <v>9.2999999999999999E-2</v>
      </c>
      <c r="AW4" s="187">
        <v>0.09</v>
      </c>
      <c r="AX4" s="187">
        <v>8.6999999999999994E-2</v>
      </c>
      <c r="AY4" s="187">
        <v>8.5000000000000006E-2</v>
      </c>
      <c r="AZ4" s="188">
        <v>8.2000000000000003E-2</v>
      </c>
      <c r="BA4" s="189" t="s">
        <v>35</v>
      </c>
      <c r="BB4" s="190" t="s">
        <v>37</v>
      </c>
      <c r="BC4" s="73"/>
      <c r="BD4" s="73"/>
    </row>
    <row r="5" spans="1:56" ht="30" customHeight="1" thickBot="1" x14ac:dyDescent="0.4">
      <c r="A5" s="68"/>
      <c r="B5" s="165">
        <f>A3*A4</f>
        <v>0</v>
      </c>
      <c r="C5" s="79" t="s">
        <v>96</v>
      </c>
      <c r="D5" s="80"/>
      <c r="E5" s="73"/>
      <c r="F5" s="235"/>
      <c r="G5" s="168"/>
      <c r="H5" s="69"/>
      <c r="I5" s="66"/>
      <c r="J5" s="108" t="s">
        <v>96</v>
      </c>
      <c r="K5" s="109"/>
      <c r="L5" s="73"/>
      <c r="M5" s="243"/>
      <c r="N5" s="73"/>
      <c r="O5" s="184">
        <v>3</v>
      </c>
      <c r="P5" s="185">
        <v>2</v>
      </c>
      <c r="Q5" s="185">
        <v>2</v>
      </c>
      <c r="R5" s="185">
        <v>2</v>
      </c>
      <c r="S5" s="186">
        <v>3</v>
      </c>
      <c r="T5" s="189" t="s">
        <v>38</v>
      </c>
      <c r="U5" s="191" t="s">
        <v>36</v>
      </c>
      <c r="V5" s="187">
        <v>0.22500000000000001</v>
      </c>
      <c r="W5" s="187">
        <v>0.19</v>
      </c>
      <c r="X5" s="187">
        <v>0.17</v>
      </c>
      <c r="Y5" s="187">
        <v>0.155</v>
      </c>
      <c r="Z5" s="187">
        <v>0.15</v>
      </c>
      <c r="AA5" s="187">
        <v>0.14499999999999999</v>
      </c>
      <c r="AB5" s="187">
        <v>0.14000000000000001</v>
      </c>
      <c r="AC5" s="187">
        <v>0.13</v>
      </c>
      <c r="AD5" s="187">
        <v>0.127</v>
      </c>
      <c r="AE5" s="187">
        <v>0.12</v>
      </c>
      <c r="AF5" s="187">
        <v>0.115</v>
      </c>
      <c r="AG5" s="187">
        <v>0.11</v>
      </c>
      <c r="AH5" s="187">
        <v>0.105</v>
      </c>
      <c r="AI5" s="187">
        <v>0.1</v>
      </c>
      <c r="AJ5" s="187">
        <v>9.7000000000000003E-2</v>
      </c>
      <c r="AK5" s="187">
        <v>9.5000000000000001E-2</v>
      </c>
      <c r="AL5" s="187">
        <v>9.1999999999999998E-2</v>
      </c>
      <c r="AM5" s="187">
        <v>8.8999999999999996E-2</v>
      </c>
      <c r="AN5" s="187">
        <v>8.6999999999999994E-2</v>
      </c>
      <c r="AO5" s="187">
        <v>8.5000000000000006E-2</v>
      </c>
      <c r="AP5" s="187">
        <v>8.4000000000000005E-2</v>
      </c>
      <c r="AQ5" s="187">
        <v>8.2000000000000003E-2</v>
      </c>
      <c r="AR5" s="187">
        <v>7.8E-2</v>
      </c>
      <c r="AS5" s="187">
        <v>7.5999999999999998E-2</v>
      </c>
      <c r="AT5" s="187">
        <v>7.4999999999999997E-2</v>
      </c>
      <c r="AU5" s="187">
        <v>7.2999999999999995E-2</v>
      </c>
      <c r="AV5" s="187">
        <v>7.0999999999999994E-2</v>
      </c>
      <c r="AW5" s="187">
        <v>6.8000000000000005E-2</v>
      </c>
      <c r="AX5" s="187">
        <v>6.5000000000000002E-2</v>
      </c>
      <c r="AY5" s="187">
        <v>6.3E-2</v>
      </c>
      <c r="AZ5" s="188">
        <v>5.8000000000000003E-2</v>
      </c>
      <c r="BA5" s="189" t="s">
        <v>38</v>
      </c>
      <c r="BB5" s="190" t="s">
        <v>39</v>
      </c>
      <c r="BC5" s="73"/>
      <c r="BD5" s="73"/>
    </row>
    <row r="6" spans="1:56" ht="30" customHeight="1" thickBot="1" x14ac:dyDescent="0.4">
      <c r="A6" s="127">
        <f>A3*A4+A5</f>
        <v>0</v>
      </c>
      <c r="B6" s="63"/>
      <c r="C6" s="72" t="s">
        <v>92</v>
      </c>
      <c r="D6" s="71"/>
      <c r="E6" s="64"/>
      <c r="F6" s="126">
        <f>IF(A3="",0,VLOOKUP(A3,PaypctP,B7,FALSE))</f>
        <v>0</v>
      </c>
      <c r="G6" s="168"/>
      <c r="H6" s="68"/>
      <c r="I6" s="67"/>
      <c r="J6" s="231" t="s">
        <v>102</v>
      </c>
      <c r="K6" s="232"/>
      <c r="L6" s="233"/>
      <c r="M6" s="141">
        <f>IF(H3="",0,IF(M7=45%,VLOOKUP(H3,PaypctP,3,FALSE),VLOOKUP(H3,PaypctP,4,FALSE)))</f>
        <v>0</v>
      </c>
      <c r="N6" s="73"/>
      <c r="O6" s="184">
        <v>4</v>
      </c>
      <c r="P6" s="185">
        <v>2</v>
      </c>
      <c r="Q6" s="185">
        <v>2</v>
      </c>
      <c r="R6" s="185">
        <v>2</v>
      </c>
      <c r="S6" s="186">
        <v>4</v>
      </c>
      <c r="T6" s="172"/>
      <c r="U6" s="192" t="s">
        <v>40</v>
      </c>
      <c r="V6" s="191" t="s">
        <v>36</v>
      </c>
      <c r="W6" s="187">
        <v>0.14000000000000001</v>
      </c>
      <c r="X6" s="187">
        <v>0.125</v>
      </c>
      <c r="Y6" s="187">
        <v>0.12</v>
      </c>
      <c r="Z6" s="187">
        <v>0.11</v>
      </c>
      <c r="AA6" s="187">
        <v>0.115</v>
      </c>
      <c r="AB6" s="187">
        <v>0.11</v>
      </c>
      <c r="AC6" s="187">
        <v>0.1</v>
      </c>
      <c r="AD6" s="187">
        <v>9.8000000000000004E-2</v>
      </c>
      <c r="AE6" s="187">
        <v>9.5000000000000001E-2</v>
      </c>
      <c r="AF6" s="187">
        <v>0.09</v>
      </c>
      <c r="AG6" s="187">
        <v>8.5000000000000006E-2</v>
      </c>
      <c r="AH6" s="187">
        <v>8.4000000000000005E-2</v>
      </c>
      <c r="AI6" s="187">
        <v>8.3000000000000004E-2</v>
      </c>
      <c r="AJ6" s="187">
        <v>8.1000000000000003E-2</v>
      </c>
      <c r="AK6" s="187">
        <v>0.08</v>
      </c>
      <c r="AL6" s="187">
        <v>7.8E-2</v>
      </c>
      <c r="AM6" s="187">
        <v>7.5999999999999998E-2</v>
      </c>
      <c r="AN6" s="187">
        <v>7.4999999999999997E-2</v>
      </c>
      <c r="AO6" s="187">
        <v>7.1999999999999995E-2</v>
      </c>
      <c r="AP6" s="187">
        <v>7.0999999999999994E-2</v>
      </c>
      <c r="AQ6" s="187">
        <v>6.6000000000000003E-2</v>
      </c>
      <c r="AR6" s="187">
        <v>6.5000000000000002E-2</v>
      </c>
      <c r="AS6" s="187">
        <v>6.4000000000000001E-2</v>
      </c>
      <c r="AT6" s="187">
        <v>6.3E-2</v>
      </c>
      <c r="AU6" s="187">
        <v>6.0999999999999999E-2</v>
      </c>
      <c r="AV6" s="187">
        <v>5.8999999999999997E-2</v>
      </c>
      <c r="AW6" s="187">
        <v>5.6000000000000001E-2</v>
      </c>
      <c r="AX6" s="187">
        <v>5.5E-2</v>
      </c>
      <c r="AY6" s="187">
        <v>5.2999999999999999E-2</v>
      </c>
      <c r="AZ6" s="188">
        <v>5.1999999999999998E-2</v>
      </c>
      <c r="BA6" s="189" t="s">
        <v>40</v>
      </c>
      <c r="BB6" s="190" t="s">
        <v>41</v>
      </c>
      <c r="BC6" s="73"/>
      <c r="BD6" s="73"/>
    </row>
    <row r="7" spans="1:56" ht="33.75" customHeight="1" thickBot="1" x14ac:dyDescent="0.4">
      <c r="A7" s="163"/>
      <c r="B7" s="74">
        <f>IF(F7=45%,3,IF(F7=50%,4,2))</f>
        <v>2</v>
      </c>
      <c r="C7" s="164"/>
      <c r="D7" s="164" t="s">
        <v>113</v>
      </c>
      <c r="E7" s="76"/>
      <c r="F7" s="128">
        <v>0.4</v>
      </c>
      <c r="G7" s="169" t="s">
        <v>109</v>
      </c>
      <c r="H7" s="124">
        <f>H3*H4+H5-H6</f>
        <v>0</v>
      </c>
      <c r="I7" s="63"/>
      <c r="J7" s="125" t="s">
        <v>92</v>
      </c>
      <c r="K7" s="206"/>
      <c r="L7" s="207"/>
      <c r="M7" s="142">
        <v>0.45</v>
      </c>
      <c r="N7" s="169" t="s">
        <v>110</v>
      </c>
      <c r="O7" s="184">
        <v>5</v>
      </c>
      <c r="P7" s="185">
        <v>2</v>
      </c>
      <c r="Q7" s="185">
        <v>3</v>
      </c>
      <c r="R7" s="185">
        <v>3</v>
      </c>
      <c r="S7" s="186">
        <v>5</v>
      </c>
      <c r="T7" s="193" t="s">
        <v>34</v>
      </c>
      <c r="U7" s="187"/>
      <c r="V7" s="192" t="s">
        <v>42</v>
      </c>
      <c r="W7" s="191" t="s">
        <v>36</v>
      </c>
      <c r="X7" s="187">
        <v>0.1</v>
      </c>
      <c r="Y7" s="187">
        <v>9.5000000000000001E-2</v>
      </c>
      <c r="Z7" s="187">
        <v>9.5000000000000001E-2</v>
      </c>
      <c r="AA7" s="187">
        <v>0.09</v>
      </c>
      <c r="AB7" s="187">
        <v>8.5000000000000006E-2</v>
      </c>
      <c r="AC7" s="187">
        <v>8.1000000000000003E-2</v>
      </c>
      <c r="AD7" s="187">
        <v>0.08</v>
      </c>
      <c r="AE7" s="187">
        <v>7.6999999999999999E-2</v>
      </c>
      <c r="AF7" s="187">
        <v>7.4999999999999997E-2</v>
      </c>
      <c r="AG7" s="187">
        <v>7.0999999999999994E-2</v>
      </c>
      <c r="AH7" s="187">
        <v>6.9000000000000006E-2</v>
      </c>
      <c r="AI7" s="187">
        <v>6.8000000000000005E-2</v>
      </c>
      <c r="AJ7" s="187">
        <v>6.7000000000000004E-2</v>
      </c>
      <c r="AK7" s="187">
        <v>6.5000000000000002E-2</v>
      </c>
      <c r="AL7" s="187">
        <v>6.5000000000000002E-2</v>
      </c>
      <c r="AM7" s="187">
        <v>6.4000000000000001E-2</v>
      </c>
      <c r="AN7" s="187">
        <v>6.3E-2</v>
      </c>
      <c r="AO7" s="187">
        <v>6.0999999999999999E-2</v>
      </c>
      <c r="AP7" s="187">
        <v>0.06</v>
      </c>
      <c r="AQ7" s="187">
        <v>5.7000000000000002E-2</v>
      </c>
      <c r="AR7" s="187">
        <v>5.6000000000000001E-2</v>
      </c>
      <c r="AS7" s="187">
        <v>5.5E-2</v>
      </c>
      <c r="AT7" s="187">
        <v>5.3999999999999999E-2</v>
      </c>
      <c r="AU7" s="187">
        <v>5.1999999999999998E-2</v>
      </c>
      <c r="AV7" s="187">
        <v>0.05</v>
      </c>
      <c r="AW7" s="187">
        <v>4.9000000000000002E-2</v>
      </c>
      <c r="AX7" s="187">
        <v>4.8000000000000001E-2</v>
      </c>
      <c r="AY7" s="187">
        <v>4.8000000000000001E-2</v>
      </c>
      <c r="AZ7" s="188">
        <v>4.8000000000000001E-2</v>
      </c>
      <c r="BA7" s="189" t="s">
        <v>42</v>
      </c>
      <c r="BB7" s="190" t="s">
        <v>43</v>
      </c>
      <c r="BC7" s="194" t="s">
        <v>114</v>
      </c>
      <c r="BD7" s="109"/>
    </row>
    <row r="8" spans="1:56" ht="13.5" customHeight="1" thickBot="1" x14ac:dyDescent="0.4">
      <c r="A8" s="73"/>
      <c r="B8" s="73"/>
      <c r="C8" s="73"/>
      <c r="D8" s="73"/>
      <c r="E8" s="73"/>
      <c r="F8" s="73"/>
      <c r="G8" s="168"/>
      <c r="H8" s="73"/>
      <c r="I8" s="73"/>
      <c r="J8" s="73"/>
      <c r="K8" s="73"/>
      <c r="L8" s="73"/>
      <c r="M8" s="73"/>
      <c r="N8" s="73"/>
      <c r="O8" s="184">
        <v>6</v>
      </c>
      <c r="P8" s="185">
        <v>3</v>
      </c>
      <c r="Q8" s="185">
        <v>3</v>
      </c>
      <c r="R8" s="185">
        <v>3</v>
      </c>
      <c r="S8" s="186">
        <v>6</v>
      </c>
      <c r="T8" s="172"/>
      <c r="U8" s="195" t="s">
        <v>37</v>
      </c>
      <c r="V8" s="195"/>
      <c r="W8" s="192" t="s">
        <v>44</v>
      </c>
      <c r="X8" s="191" t="s">
        <v>36</v>
      </c>
      <c r="Y8" s="187">
        <v>7.0000000000000007E-2</v>
      </c>
      <c r="Z8" s="187">
        <v>7.4999999999999997E-2</v>
      </c>
      <c r="AA8" s="187">
        <v>7.0000000000000007E-2</v>
      </c>
      <c r="AB8" s="187">
        <v>6.7000000000000004E-2</v>
      </c>
      <c r="AC8" s="187">
        <v>6.7000000000000004E-2</v>
      </c>
      <c r="AD8" s="187">
        <v>6.5000000000000002E-2</v>
      </c>
      <c r="AE8" s="187">
        <v>6.4000000000000001E-2</v>
      </c>
      <c r="AF8" s="187">
        <v>6.0999999999999999E-2</v>
      </c>
      <c r="AG8" s="187">
        <v>0.06</v>
      </c>
      <c r="AH8" s="187">
        <v>5.8000000000000003E-2</v>
      </c>
      <c r="AI8" s="187">
        <v>5.7000000000000002E-2</v>
      </c>
      <c r="AJ8" s="187">
        <v>5.6000000000000001E-2</v>
      </c>
      <c r="AK8" s="187">
        <v>5.5E-2</v>
      </c>
      <c r="AL8" s="187">
        <v>5.5E-2</v>
      </c>
      <c r="AM8" s="187">
        <v>5.3999999999999999E-2</v>
      </c>
      <c r="AN8" s="187">
        <v>5.3999999999999999E-2</v>
      </c>
      <c r="AO8" s="187">
        <v>5.2999999999999999E-2</v>
      </c>
      <c r="AP8" s="187">
        <v>5.1999999999999998E-2</v>
      </c>
      <c r="AQ8" s="187">
        <v>5.0999999999999997E-2</v>
      </c>
      <c r="AR8" s="187">
        <v>4.9000000000000002E-2</v>
      </c>
      <c r="AS8" s="187">
        <v>4.8000000000000001E-2</v>
      </c>
      <c r="AT8" s="187">
        <v>4.7E-2</v>
      </c>
      <c r="AU8" s="187">
        <v>4.5999999999999999E-2</v>
      </c>
      <c r="AV8" s="187">
        <v>4.4999999999999998E-2</v>
      </c>
      <c r="AW8" s="187">
        <v>4.4999999999999998E-2</v>
      </c>
      <c r="AX8" s="187">
        <v>4.4999999999999998E-2</v>
      </c>
      <c r="AY8" s="187">
        <v>4.4999999999999998E-2</v>
      </c>
      <c r="AZ8" s="188">
        <v>4.4999999999999998E-2</v>
      </c>
      <c r="BA8" s="189" t="s">
        <v>44</v>
      </c>
      <c r="BB8" s="190"/>
      <c r="BC8" s="73"/>
      <c r="BD8" s="73"/>
    </row>
    <row r="9" spans="1:56" ht="17.25" customHeight="1" x14ac:dyDescent="0.35">
      <c r="A9" s="149"/>
      <c r="B9" s="150" t="s">
        <v>85</v>
      </c>
      <c r="C9" s="150" t="s">
        <v>86</v>
      </c>
      <c r="D9" s="150" t="s">
        <v>98</v>
      </c>
      <c r="E9" s="151" t="s">
        <v>100</v>
      </c>
      <c r="F9" s="152" t="s">
        <v>87</v>
      </c>
      <c r="G9" s="168"/>
      <c r="H9" s="143"/>
      <c r="I9" s="144" t="s">
        <v>85</v>
      </c>
      <c r="J9" s="144" t="s">
        <v>86</v>
      </c>
      <c r="K9" s="144" t="s">
        <v>98</v>
      </c>
      <c r="L9" s="145" t="s">
        <v>100</v>
      </c>
      <c r="M9" s="146" t="s">
        <v>87</v>
      </c>
      <c r="N9" s="73"/>
      <c r="O9" s="184">
        <v>7</v>
      </c>
      <c r="P9" s="185">
        <v>3</v>
      </c>
      <c r="Q9" s="185">
        <v>4</v>
      </c>
      <c r="R9" s="185">
        <v>4</v>
      </c>
      <c r="S9" s="186">
        <v>7</v>
      </c>
      <c r="T9" s="172"/>
      <c r="U9" s="195"/>
      <c r="V9" s="195" t="s">
        <v>39</v>
      </c>
      <c r="W9" s="187"/>
      <c r="X9" s="192" t="s">
        <v>45</v>
      </c>
      <c r="Y9" s="191" t="s">
        <v>36</v>
      </c>
      <c r="Z9" s="187">
        <v>0.06</v>
      </c>
      <c r="AA9" s="187">
        <v>0.06</v>
      </c>
      <c r="AB9" s="187">
        <v>5.5E-2</v>
      </c>
      <c r="AC9" s="187">
        <v>5.5E-2</v>
      </c>
      <c r="AD9" s="187">
        <v>5.3999999999999999E-2</v>
      </c>
      <c r="AE9" s="187">
        <v>5.3999999999999999E-2</v>
      </c>
      <c r="AF9" s="187">
        <v>5.1999999999999998E-2</v>
      </c>
      <c r="AG9" s="187">
        <v>5.1999999999999998E-2</v>
      </c>
      <c r="AH9" s="187">
        <v>0.05</v>
      </c>
      <c r="AI9" s="187">
        <v>0.05</v>
      </c>
      <c r="AJ9" s="187">
        <v>0.05</v>
      </c>
      <c r="AK9" s="187">
        <v>0.05</v>
      </c>
      <c r="AL9" s="187">
        <v>0.05</v>
      </c>
      <c r="AM9" s="187">
        <v>4.9000000000000002E-2</v>
      </c>
      <c r="AN9" s="187">
        <v>4.9000000000000002E-2</v>
      </c>
      <c r="AO9" s="187">
        <v>4.8000000000000001E-2</v>
      </c>
      <c r="AP9" s="187">
        <v>4.5999999999999999E-2</v>
      </c>
      <c r="AQ9" s="187">
        <v>4.4999999999999998E-2</v>
      </c>
      <c r="AR9" s="187">
        <v>4.4999999999999998E-2</v>
      </c>
      <c r="AS9" s="187">
        <v>4.3999999999999997E-2</v>
      </c>
      <c r="AT9" s="187">
        <v>4.3999999999999997E-2</v>
      </c>
      <c r="AU9" s="187">
        <v>4.2999999999999997E-2</v>
      </c>
      <c r="AV9" s="187">
        <v>4.2000000000000003E-2</v>
      </c>
      <c r="AW9" s="187">
        <v>4.2000000000000003E-2</v>
      </c>
      <c r="AX9" s="187">
        <v>4.2000000000000003E-2</v>
      </c>
      <c r="AY9" s="187">
        <v>4.2000000000000003E-2</v>
      </c>
      <c r="AZ9" s="188">
        <v>4.2000000000000003E-2</v>
      </c>
      <c r="BA9" s="189" t="s">
        <v>45</v>
      </c>
      <c r="BB9" s="190"/>
      <c r="BC9" s="73"/>
      <c r="BD9" s="73"/>
    </row>
    <row r="10" spans="1:56" ht="17.25" customHeight="1" thickBot="1" x14ac:dyDescent="0.4">
      <c r="A10" s="153" t="s">
        <v>88</v>
      </c>
      <c r="B10" s="88" t="s">
        <v>89</v>
      </c>
      <c r="C10" s="88" t="s">
        <v>90</v>
      </c>
      <c r="D10" s="88" t="s">
        <v>97</v>
      </c>
      <c r="E10" s="89" t="s">
        <v>99</v>
      </c>
      <c r="F10" s="154" t="s">
        <v>88</v>
      </c>
      <c r="G10" s="168"/>
      <c r="H10" s="147" t="s">
        <v>88</v>
      </c>
      <c r="I10" s="106" t="s">
        <v>89</v>
      </c>
      <c r="J10" s="106" t="s">
        <v>90</v>
      </c>
      <c r="K10" s="106" t="s">
        <v>97</v>
      </c>
      <c r="L10" s="107" t="s">
        <v>99</v>
      </c>
      <c r="M10" s="148" t="s">
        <v>88</v>
      </c>
      <c r="N10" s="73"/>
      <c r="O10" s="184">
        <v>8</v>
      </c>
      <c r="P10" s="185">
        <v>4</v>
      </c>
      <c r="Q10" s="185">
        <v>4</v>
      </c>
      <c r="R10" s="185">
        <v>4</v>
      </c>
      <c r="S10" s="186">
        <v>8</v>
      </c>
      <c r="T10" s="172"/>
      <c r="U10" s="196"/>
      <c r="V10" s="195"/>
      <c r="W10" s="195" t="s">
        <v>41</v>
      </c>
      <c r="X10" s="195"/>
      <c r="Y10" s="192" t="s">
        <v>46</v>
      </c>
      <c r="Z10" s="191" t="s">
        <v>36</v>
      </c>
      <c r="AA10" s="187">
        <v>0.05</v>
      </c>
      <c r="AB10" s="187">
        <v>4.7E-2</v>
      </c>
      <c r="AC10" s="187">
        <v>4.7E-2</v>
      </c>
      <c r="AD10" s="187">
        <v>4.7E-2</v>
      </c>
      <c r="AE10" s="187">
        <v>4.7E-2</v>
      </c>
      <c r="AF10" s="187">
        <v>4.5999999999999999E-2</v>
      </c>
      <c r="AG10" s="187">
        <v>4.5999999999999999E-2</v>
      </c>
      <c r="AH10" s="187">
        <v>4.4999999999999998E-2</v>
      </c>
      <c r="AI10" s="187">
        <v>4.4999999999999998E-2</v>
      </c>
      <c r="AJ10" s="187">
        <v>4.4999999999999998E-2</v>
      </c>
      <c r="AK10" s="187">
        <v>4.4999999999999998E-2</v>
      </c>
      <c r="AL10" s="187">
        <v>4.4999999999999998E-2</v>
      </c>
      <c r="AM10" s="187">
        <v>4.4999999999999998E-2</v>
      </c>
      <c r="AN10" s="187">
        <v>4.4999999999999998E-2</v>
      </c>
      <c r="AO10" s="187">
        <v>4.4999999999999998E-2</v>
      </c>
      <c r="AP10" s="187">
        <v>4.2000000000000003E-2</v>
      </c>
      <c r="AQ10" s="187">
        <v>4.2000000000000003E-2</v>
      </c>
      <c r="AR10" s="187">
        <v>4.1000000000000002E-2</v>
      </c>
      <c r="AS10" s="187">
        <v>4.1000000000000002E-2</v>
      </c>
      <c r="AT10" s="187">
        <v>0.04</v>
      </c>
      <c r="AU10" s="187">
        <v>0.04</v>
      </c>
      <c r="AV10" s="187">
        <v>0.04</v>
      </c>
      <c r="AW10" s="187">
        <v>0.04</v>
      </c>
      <c r="AX10" s="187">
        <v>0.04</v>
      </c>
      <c r="AY10" s="187">
        <v>3.9E-2</v>
      </c>
      <c r="AZ10" s="188">
        <v>3.9E-2</v>
      </c>
      <c r="BA10" s="189" t="s">
        <v>46</v>
      </c>
      <c r="BB10" s="190" t="s">
        <v>47</v>
      </c>
      <c r="BC10" s="73"/>
      <c r="BD10" s="73"/>
    </row>
    <row r="11" spans="1:56" ht="18" customHeight="1" x14ac:dyDescent="0.35">
      <c r="A11" s="114" t="str">
        <f>IF(ROW()-10&gt;$F$6,"",ROW()-10)</f>
        <v/>
      </c>
      <c r="B11" s="62" t="str">
        <f>IF(A11="","",VLOOKUP(A11,Paypro,$F$6+1))</f>
        <v/>
      </c>
      <c r="C11" s="116" t="str">
        <f>IF(B11="","",$B$5*B11+IF(A11&lt;ROUND(($F$6+1),0),A$5*VLOOKUP(A11,Paypro,ROUND(($F$6+1),0)),0))</f>
        <v/>
      </c>
      <c r="D11" s="117" t="str">
        <f t="shared" ref="D11:D16" si="0">IF(C11="","",INT((C11+2.5)/5)*5)</f>
        <v/>
      </c>
      <c r="E11" s="91"/>
      <c r="F11" s="92"/>
      <c r="G11" s="168"/>
      <c r="H11" s="111" t="str">
        <f t="shared" ref="H11:H43" si="1">IF(ROW()-10&gt;$M$6,"",ROW()-10)</f>
        <v/>
      </c>
      <c r="I11" s="62" t="str">
        <f t="shared" ref="I11:I43" si="2">IF(H11="","",IF(M$7=45%,VLOOKUP(H11,payAm,$M$6+1),VLOOKUP(H11,_pay3,$M$6+1)))</f>
        <v/>
      </c>
      <c r="J11" s="112" t="str">
        <f>IF(I11="","",$H$7*I11)</f>
        <v/>
      </c>
      <c r="K11" s="119" t="str">
        <f t="shared" ref="K11:K16" si="3">IF(J11="","",INT((J11+2.5)/5)*5)</f>
        <v/>
      </c>
      <c r="L11" s="91"/>
      <c r="M11" s="92"/>
      <c r="N11" s="73"/>
      <c r="O11" s="184">
        <v>9</v>
      </c>
      <c r="P11" s="185">
        <v>4</v>
      </c>
      <c r="Q11" s="185">
        <v>5</v>
      </c>
      <c r="R11" s="185">
        <v>5</v>
      </c>
      <c r="S11" s="186">
        <v>9</v>
      </c>
      <c r="T11" s="172"/>
      <c r="U11" s="197"/>
      <c r="V11" s="187"/>
      <c r="W11" s="195"/>
      <c r="X11" s="195" t="s">
        <v>43</v>
      </c>
      <c r="Y11" s="187"/>
      <c r="Z11" s="192" t="s">
        <v>48</v>
      </c>
      <c r="AA11" s="191" t="s">
        <v>36</v>
      </c>
      <c r="AB11" s="187">
        <v>4.2999999999999997E-2</v>
      </c>
      <c r="AC11" s="187">
        <v>4.2000000000000003E-2</v>
      </c>
      <c r="AD11" s="187">
        <v>4.2000000000000003E-2</v>
      </c>
      <c r="AE11" s="187">
        <v>4.2000000000000003E-2</v>
      </c>
      <c r="AF11" s="187">
        <v>4.2000000000000003E-2</v>
      </c>
      <c r="AG11" s="187">
        <v>4.2000000000000003E-2</v>
      </c>
      <c r="AH11" s="187">
        <v>4.1000000000000002E-2</v>
      </c>
      <c r="AI11" s="187">
        <v>4.1000000000000002E-2</v>
      </c>
      <c r="AJ11" s="187">
        <v>4.1000000000000002E-2</v>
      </c>
      <c r="AK11" s="187">
        <v>4.1000000000000002E-2</v>
      </c>
      <c r="AL11" s="187">
        <v>4.1000000000000002E-2</v>
      </c>
      <c r="AM11" s="187">
        <v>4.1000000000000002E-2</v>
      </c>
      <c r="AN11" s="187">
        <v>4.1000000000000002E-2</v>
      </c>
      <c r="AO11" s="187">
        <v>4.1000000000000002E-2</v>
      </c>
      <c r="AP11" s="187">
        <v>3.9E-2</v>
      </c>
      <c r="AQ11" s="187">
        <v>3.9E-2</v>
      </c>
      <c r="AR11" s="187">
        <v>3.7999999999999999E-2</v>
      </c>
      <c r="AS11" s="187">
        <v>3.7999999999999999E-2</v>
      </c>
      <c r="AT11" s="187">
        <v>3.6999999999999998E-2</v>
      </c>
      <c r="AU11" s="187">
        <v>3.6999999999999998E-2</v>
      </c>
      <c r="AV11" s="187">
        <v>3.6999999999999998E-2</v>
      </c>
      <c r="AW11" s="187">
        <v>3.6999999999999998E-2</v>
      </c>
      <c r="AX11" s="187">
        <v>3.6999999999999998E-2</v>
      </c>
      <c r="AY11" s="187">
        <v>3.5999999999999997E-2</v>
      </c>
      <c r="AZ11" s="188">
        <v>3.5999999999999997E-2</v>
      </c>
      <c r="BA11" s="189" t="s">
        <v>48</v>
      </c>
      <c r="BB11" s="190" t="s">
        <v>49</v>
      </c>
      <c r="BC11" s="73"/>
      <c r="BD11" s="73"/>
    </row>
    <row r="12" spans="1:56" ht="18" customHeight="1" x14ac:dyDescent="0.35">
      <c r="A12" s="114" t="str">
        <f t="shared" ref="A12:A43" si="4">IF(ROW()-10&gt;$F$6,"",ROW()-10)</f>
        <v/>
      </c>
      <c r="B12" s="62" t="str">
        <f t="shared" ref="B12:B43" si="5">IF(A12="","",VLOOKUP(A12,Paypro,$F$6+1))</f>
        <v/>
      </c>
      <c r="C12" s="116" t="str">
        <f>IF(B12="","",$B$5*B12+IF(A12&lt;ROUND(($F$6+1),0),A$5*VLOOKUP(A12,Paypro,ROUND(($F$6+1),0)),0))</f>
        <v/>
      </c>
      <c r="D12" s="117" t="str">
        <f t="shared" si="0"/>
        <v/>
      </c>
      <c r="E12" s="93"/>
      <c r="F12" s="94"/>
      <c r="G12" s="168"/>
      <c r="H12" s="111" t="str">
        <f t="shared" si="1"/>
        <v/>
      </c>
      <c r="I12" s="62" t="str">
        <f t="shared" si="2"/>
        <v/>
      </c>
      <c r="J12" s="112" t="str">
        <f t="shared" ref="J12:J43" si="6">IF(I12="","",$H$7*I12)</f>
        <v/>
      </c>
      <c r="K12" s="119" t="str">
        <f t="shared" si="3"/>
        <v/>
      </c>
      <c r="L12" s="93"/>
      <c r="M12" s="94"/>
      <c r="N12" s="73"/>
      <c r="O12" s="184">
        <v>10</v>
      </c>
      <c r="P12" s="185">
        <v>4</v>
      </c>
      <c r="Q12" s="185">
        <v>5</v>
      </c>
      <c r="R12" s="185">
        <v>5</v>
      </c>
      <c r="S12" s="186">
        <v>10</v>
      </c>
      <c r="T12" s="172"/>
      <c r="U12" s="73"/>
      <c r="V12" s="187"/>
      <c r="W12" s="198"/>
      <c r="X12" s="198"/>
      <c r="Y12" s="187"/>
      <c r="Z12" s="187"/>
      <c r="AA12" s="192" t="s">
        <v>50</v>
      </c>
      <c r="AB12" s="191" t="s">
        <v>36</v>
      </c>
      <c r="AC12" s="187">
        <v>3.7999999999999999E-2</v>
      </c>
      <c r="AD12" s="187">
        <v>3.7999999999999999E-2</v>
      </c>
      <c r="AE12" s="187">
        <v>3.7999999999999999E-2</v>
      </c>
      <c r="AF12" s="187">
        <v>3.7999999999999999E-2</v>
      </c>
      <c r="AG12" s="187">
        <v>3.7999999999999999E-2</v>
      </c>
      <c r="AH12" s="187">
        <v>3.6999999999999998E-2</v>
      </c>
      <c r="AI12" s="187">
        <v>3.6999999999999998E-2</v>
      </c>
      <c r="AJ12" s="187">
        <v>3.6999999999999998E-2</v>
      </c>
      <c r="AK12" s="187">
        <v>3.6999999999999998E-2</v>
      </c>
      <c r="AL12" s="187">
        <v>3.6999999999999998E-2</v>
      </c>
      <c r="AM12" s="187">
        <v>3.6999999999999998E-2</v>
      </c>
      <c r="AN12" s="187">
        <v>3.6999999999999998E-2</v>
      </c>
      <c r="AO12" s="187">
        <v>3.6999999999999998E-2</v>
      </c>
      <c r="AP12" s="187">
        <v>3.5999999999999997E-2</v>
      </c>
      <c r="AQ12" s="187">
        <v>3.5999999999999997E-2</v>
      </c>
      <c r="AR12" s="187">
        <v>3.5000000000000003E-2</v>
      </c>
      <c r="AS12" s="187">
        <v>3.5000000000000003E-2</v>
      </c>
      <c r="AT12" s="187">
        <v>3.4000000000000002E-2</v>
      </c>
      <c r="AU12" s="187">
        <v>3.4000000000000002E-2</v>
      </c>
      <c r="AV12" s="187">
        <v>3.4000000000000002E-2</v>
      </c>
      <c r="AW12" s="187">
        <v>3.4000000000000002E-2</v>
      </c>
      <c r="AX12" s="187">
        <v>3.4000000000000002E-2</v>
      </c>
      <c r="AY12" s="187">
        <v>3.4000000000000002E-2</v>
      </c>
      <c r="AZ12" s="188">
        <v>3.4000000000000002E-2</v>
      </c>
      <c r="BA12" s="189" t="s">
        <v>50</v>
      </c>
      <c r="BB12" s="190"/>
      <c r="BC12" s="73"/>
      <c r="BD12" s="73"/>
    </row>
    <row r="13" spans="1:56" ht="18" customHeight="1" x14ac:dyDescent="0.35">
      <c r="A13" s="114" t="str">
        <f t="shared" si="4"/>
        <v/>
      </c>
      <c r="B13" s="62" t="str">
        <f t="shared" si="5"/>
        <v/>
      </c>
      <c r="C13" s="116" t="str">
        <f>IF(B13="","",$B$5*B13+IF(A13&lt;ROUND(($F$6+1),0),A$5*VLOOKUP(A13,Paypro,ROUND(($F$6+1),0)),0))</f>
        <v/>
      </c>
      <c r="D13" s="117" t="str">
        <f t="shared" si="0"/>
        <v/>
      </c>
      <c r="E13" s="93"/>
      <c r="F13" s="94"/>
      <c r="G13" s="168"/>
      <c r="H13" s="111" t="str">
        <f t="shared" si="1"/>
        <v/>
      </c>
      <c r="I13" s="62" t="str">
        <f t="shared" si="2"/>
        <v/>
      </c>
      <c r="J13" s="112" t="str">
        <f t="shared" si="6"/>
        <v/>
      </c>
      <c r="K13" s="119" t="str">
        <f t="shared" si="3"/>
        <v/>
      </c>
      <c r="L13" s="93"/>
      <c r="M13" s="94"/>
      <c r="N13" s="73"/>
      <c r="O13" s="184">
        <v>11</v>
      </c>
      <c r="P13" s="185">
        <v>5</v>
      </c>
      <c r="Q13" s="185">
        <v>5</v>
      </c>
      <c r="R13" s="185">
        <v>6</v>
      </c>
      <c r="S13" s="186">
        <v>11</v>
      </c>
      <c r="T13" s="172"/>
      <c r="U13" s="197"/>
      <c r="V13" s="187"/>
      <c r="W13" s="73"/>
      <c r="X13" s="187"/>
      <c r="Y13" s="187"/>
      <c r="Z13" s="195" t="s">
        <v>47</v>
      </c>
      <c r="AA13" s="195"/>
      <c r="AB13" s="192" t="s">
        <v>51</v>
      </c>
      <c r="AC13" s="191" t="s">
        <v>36</v>
      </c>
      <c r="AD13" s="187">
        <v>3.4000000000000002E-2</v>
      </c>
      <c r="AE13" s="187">
        <v>3.4000000000000002E-2</v>
      </c>
      <c r="AF13" s="187">
        <v>3.4000000000000002E-2</v>
      </c>
      <c r="AG13" s="187">
        <v>3.4000000000000002E-2</v>
      </c>
      <c r="AH13" s="187">
        <v>3.4000000000000002E-2</v>
      </c>
      <c r="AI13" s="187">
        <v>3.4000000000000002E-2</v>
      </c>
      <c r="AJ13" s="187">
        <v>3.4000000000000002E-2</v>
      </c>
      <c r="AK13" s="187">
        <v>3.4000000000000002E-2</v>
      </c>
      <c r="AL13" s="187">
        <v>3.4000000000000002E-2</v>
      </c>
      <c r="AM13" s="187">
        <v>3.4000000000000002E-2</v>
      </c>
      <c r="AN13" s="187">
        <v>3.4000000000000002E-2</v>
      </c>
      <c r="AO13" s="187">
        <v>3.4000000000000002E-2</v>
      </c>
      <c r="AP13" s="187">
        <v>3.3000000000000002E-2</v>
      </c>
      <c r="AQ13" s="187">
        <v>3.3000000000000002E-2</v>
      </c>
      <c r="AR13" s="187">
        <v>3.3000000000000002E-2</v>
      </c>
      <c r="AS13" s="187">
        <v>3.3000000000000002E-2</v>
      </c>
      <c r="AT13" s="187">
        <v>3.2000000000000001E-2</v>
      </c>
      <c r="AU13" s="187">
        <v>3.2000000000000001E-2</v>
      </c>
      <c r="AV13" s="187">
        <v>3.2000000000000001E-2</v>
      </c>
      <c r="AW13" s="187">
        <v>3.2000000000000001E-2</v>
      </c>
      <c r="AX13" s="187">
        <v>3.2000000000000001E-2</v>
      </c>
      <c r="AY13" s="187">
        <v>3.2000000000000001E-2</v>
      </c>
      <c r="AZ13" s="188">
        <v>3.2000000000000001E-2</v>
      </c>
      <c r="BA13" s="189" t="s">
        <v>51</v>
      </c>
      <c r="BB13" s="190"/>
      <c r="BC13" s="73"/>
      <c r="BD13" s="73"/>
    </row>
    <row r="14" spans="1:56" ht="18" customHeight="1" x14ac:dyDescent="0.35">
      <c r="A14" s="114" t="str">
        <f t="shared" si="4"/>
        <v/>
      </c>
      <c r="B14" s="62" t="str">
        <f t="shared" si="5"/>
        <v/>
      </c>
      <c r="C14" s="116" t="str">
        <f>IF(B14="","",$B$5*B14+IF(A14&lt;ROUND(($F$6+1),0),A$5*VLOOKUP(A14,Paypro,ROUND(($F$6+1),0)),0))</f>
        <v/>
      </c>
      <c r="D14" s="117" t="str">
        <f t="shared" si="0"/>
        <v/>
      </c>
      <c r="E14" s="93"/>
      <c r="F14" s="94"/>
      <c r="G14" s="168"/>
      <c r="H14" s="111" t="str">
        <f t="shared" si="1"/>
        <v/>
      </c>
      <c r="I14" s="62" t="str">
        <f t="shared" si="2"/>
        <v/>
      </c>
      <c r="J14" s="112" t="str">
        <f t="shared" si="6"/>
        <v/>
      </c>
      <c r="K14" s="119" t="str">
        <f t="shared" si="3"/>
        <v/>
      </c>
      <c r="L14" s="93"/>
      <c r="M14" s="94"/>
      <c r="N14" s="73"/>
      <c r="O14" s="184">
        <v>12</v>
      </c>
      <c r="P14" s="185">
        <v>5</v>
      </c>
      <c r="Q14" s="185">
        <v>6</v>
      </c>
      <c r="R14" s="185">
        <v>6</v>
      </c>
      <c r="S14" s="186">
        <v>12</v>
      </c>
      <c r="T14" s="172"/>
      <c r="U14" s="187"/>
      <c r="V14" s="187"/>
      <c r="W14" s="199"/>
      <c r="X14" s="199"/>
      <c r="Y14" s="199"/>
      <c r="Z14" s="195"/>
      <c r="AA14" s="195" t="s">
        <v>49</v>
      </c>
      <c r="AB14" s="187"/>
      <c r="AC14" s="192" t="s">
        <v>52</v>
      </c>
      <c r="AD14" s="191" t="s">
        <v>36</v>
      </c>
      <c r="AE14" s="187">
        <v>3.1E-2</v>
      </c>
      <c r="AF14" s="187">
        <v>3.1E-2</v>
      </c>
      <c r="AG14" s="187">
        <v>3.1E-2</v>
      </c>
      <c r="AH14" s="187">
        <v>3.1E-2</v>
      </c>
      <c r="AI14" s="187">
        <v>3.1E-2</v>
      </c>
      <c r="AJ14" s="187">
        <v>3.1E-2</v>
      </c>
      <c r="AK14" s="187">
        <v>3.1E-2</v>
      </c>
      <c r="AL14" s="187">
        <v>3.1E-2</v>
      </c>
      <c r="AM14" s="187">
        <v>3.1E-2</v>
      </c>
      <c r="AN14" s="187">
        <v>3.1E-2</v>
      </c>
      <c r="AO14" s="187">
        <v>3.1E-2</v>
      </c>
      <c r="AP14" s="187">
        <v>3.1E-2</v>
      </c>
      <c r="AQ14" s="187">
        <v>3.1E-2</v>
      </c>
      <c r="AR14" s="187">
        <v>3.1E-2</v>
      </c>
      <c r="AS14" s="187">
        <v>3.1E-2</v>
      </c>
      <c r="AT14" s="187">
        <v>0.03</v>
      </c>
      <c r="AU14" s="187">
        <v>0.03</v>
      </c>
      <c r="AV14" s="187">
        <v>0.03</v>
      </c>
      <c r="AW14" s="187">
        <v>0.03</v>
      </c>
      <c r="AX14" s="187">
        <v>0.03</v>
      </c>
      <c r="AY14" s="187">
        <v>0.03</v>
      </c>
      <c r="AZ14" s="188">
        <v>0.03</v>
      </c>
      <c r="BA14" s="189" t="s">
        <v>52</v>
      </c>
      <c r="BB14" s="190" t="s">
        <v>49</v>
      </c>
      <c r="BC14" s="73"/>
      <c r="BD14" s="73"/>
    </row>
    <row r="15" spans="1:56" ht="18" customHeight="1" x14ac:dyDescent="0.35">
      <c r="A15" s="114" t="str">
        <f t="shared" si="4"/>
        <v/>
      </c>
      <c r="B15" s="62" t="str">
        <f t="shared" si="5"/>
        <v/>
      </c>
      <c r="C15" s="116" t="str">
        <f>IF(B15="","",$B$5*B15+IF(A15&lt;ROUND(($F$6+1),0),A$5*VLOOKUP(A15,Paypro,ROUND(($F$6+1),0)),0))</f>
        <v/>
      </c>
      <c r="D15" s="117" t="str">
        <f t="shared" si="0"/>
        <v/>
      </c>
      <c r="E15" s="93"/>
      <c r="F15" s="94"/>
      <c r="G15" s="168"/>
      <c r="H15" s="111" t="str">
        <f t="shared" si="1"/>
        <v/>
      </c>
      <c r="I15" s="62" t="str">
        <f t="shared" si="2"/>
        <v/>
      </c>
      <c r="J15" s="112" t="str">
        <f t="shared" si="6"/>
        <v/>
      </c>
      <c r="K15" s="119" t="str">
        <f t="shared" si="3"/>
        <v/>
      </c>
      <c r="L15" s="93"/>
      <c r="M15" s="94"/>
      <c r="N15" s="73"/>
      <c r="O15" s="184">
        <v>13</v>
      </c>
      <c r="P15" s="185">
        <v>6</v>
      </c>
      <c r="Q15" s="185">
        <v>6</v>
      </c>
      <c r="R15" s="185">
        <v>7</v>
      </c>
      <c r="S15" s="186">
        <v>13</v>
      </c>
      <c r="T15" s="73"/>
      <c r="U15" s="187"/>
      <c r="V15" s="187"/>
      <c r="W15" s="199"/>
      <c r="X15" s="199"/>
      <c r="Y15" s="199"/>
      <c r="Z15" s="187"/>
      <c r="AA15" s="187"/>
      <c r="AB15" s="187"/>
      <c r="AC15" s="187"/>
      <c r="AD15" s="192" t="s">
        <v>53</v>
      </c>
      <c r="AE15" s="191" t="s">
        <v>36</v>
      </c>
      <c r="AF15" s="187">
        <v>2.9000000000000001E-2</v>
      </c>
      <c r="AG15" s="187">
        <v>2.9000000000000001E-2</v>
      </c>
      <c r="AH15" s="187">
        <v>2.9000000000000001E-2</v>
      </c>
      <c r="AI15" s="187">
        <v>2.9000000000000001E-2</v>
      </c>
      <c r="AJ15" s="187">
        <v>2.9000000000000001E-2</v>
      </c>
      <c r="AK15" s="187">
        <v>2.9000000000000001E-2</v>
      </c>
      <c r="AL15" s="187">
        <v>2.9000000000000001E-2</v>
      </c>
      <c r="AM15" s="187">
        <v>2.9000000000000001E-2</v>
      </c>
      <c r="AN15" s="187">
        <v>2.9000000000000001E-2</v>
      </c>
      <c r="AO15" s="187">
        <v>2.9000000000000001E-2</v>
      </c>
      <c r="AP15" s="187">
        <v>2.9000000000000001E-2</v>
      </c>
      <c r="AQ15" s="187">
        <v>2.9000000000000001E-2</v>
      </c>
      <c r="AR15" s="187">
        <v>2.9000000000000001E-2</v>
      </c>
      <c r="AS15" s="187">
        <v>2.9000000000000001E-2</v>
      </c>
      <c r="AT15" s="187">
        <v>2.8000000000000001E-2</v>
      </c>
      <c r="AU15" s="187">
        <v>2.8000000000000001E-2</v>
      </c>
      <c r="AV15" s="187">
        <v>2.8000000000000001E-2</v>
      </c>
      <c r="AW15" s="187">
        <v>2.8000000000000001E-2</v>
      </c>
      <c r="AX15" s="187">
        <v>2.8000000000000001E-2</v>
      </c>
      <c r="AY15" s="187">
        <v>2.8000000000000001E-2</v>
      </c>
      <c r="AZ15" s="188">
        <v>2.8000000000000001E-2</v>
      </c>
      <c r="BA15" s="189" t="s">
        <v>53</v>
      </c>
      <c r="BB15" s="190" t="s">
        <v>54</v>
      </c>
      <c r="BC15" s="73"/>
      <c r="BD15" s="73"/>
    </row>
    <row r="16" spans="1:56" ht="18" customHeight="1" x14ac:dyDescent="0.35">
      <c r="A16" s="114" t="str">
        <f t="shared" si="4"/>
        <v/>
      </c>
      <c r="B16" s="62" t="str">
        <f t="shared" si="5"/>
        <v/>
      </c>
      <c r="C16" s="116" t="str">
        <f>IF(B16="","",$B$5*B16+IF(A16&lt;ROUND(($F$6+1),0),A$5*VLOOKUP(A16,Paypro,ROUND(($F$6+1),0)),0))</f>
        <v/>
      </c>
      <c r="D16" s="117" t="str">
        <f t="shared" si="0"/>
        <v/>
      </c>
      <c r="E16" s="93"/>
      <c r="F16" s="94"/>
      <c r="G16" s="168"/>
      <c r="H16" s="111" t="str">
        <f t="shared" si="1"/>
        <v/>
      </c>
      <c r="I16" s="62" t="str">
        <f t="shared" si="2"/>
        <v/>
      </c>
      <c r="J16" s="112" t="str">
        <f t="shared" si="6"/>
        <v/>
      </c>
      <c r="K16" s="119" t="str">
        <f t="shared" si="3"/>
        <v/>
      </c>
      <c r="L16" s="93"/>
      <c r="M16" s="94"/>
      <c r="N16" s="73"/>
      <c r="O16" s="184">
        <v>14</v>
      </c>
      <c r="P16" s="185">
        <v>6</v>
      </c>
      <c r="Q16" s="185">
        <v>7</v>
      </c>
      <c r="R16" s="185">
        <v>7</v>
      </c>
      <c r="S16" s="186">
        <v>14</v>
      </c>
      <c r="T16" s="73"/>
      <c r="U16" s="187"/>
      <c r="V16" s="187"/>
      <c r="W16" s="199"/>
      <c r="X16" s="199"/>
      <c r="Y16" s="199"/>
      <c r="Z16" s="187"/>
      <c r="AA16" s="187"/>
      <c r="AB16" s="187"/>
      <c r="AC16" s="195" t="s">
        <v>49</v>
      </c>
      <c r="AD16" s="195"/>
      <c r="AE16" s="192" t="s">
        <v>55</v>
      </c>
      <c r="AF16" s="191" t="s">
        <v>36</v>
      </c>
      <c r="AG16" s="187">
        <v>2.7E-2</v>
      </c>
      <c r="AH16" s="187">
        <v>2.7E-2</v>
      </c>
      <c r="AI16" s="187">
        <v>2.7E-2</v>
      </c>
      <c r="AJ16" s="187">
        <v>2.7E-2</v>
      </c>
      <c r="AK16" s="187">
        <v>2.7E-2</v>
      </c>
      <c r="AL16" s="187">
        <v>2.7E-2</v>
      </c>
      <c r="AM16" s="187">
        <v>2.7E-2</v>
      </c>
      <c r="AN16" s="187">
        <v>2.7E-2</v>
      </c>
      <c r="AO16" s="187">
        <v>2.7E-2</v>
      </c>
      <c r="AP16" s="187">
        <v>2.7E-2</v>
      </c>
      <c r="AQ16" s="187">
        <v>2.7E-2</v>
      </c>
      <c r="AR16" s="187">
        <v>2.7E-2</v>
      </c>
      <c r="AS16" s="187">
        <v>2.7E-2</v>
      </c>
      <c r="AT16" s="187">
        <v>2.7E-2</v>
      </c>
      <c r="AU16" s="187">
        <v>2.7E-2</v>
      </c>
      <c r="AV16" s="187">
        <v>2.7E-2</v>
      </c>
      <c r="AW16" s="187">
        <v>2.7E-2</v>
      </c>
      <c r="AX16" s="187">
        <v>2.7E-2</v>
      </c>
      <c r="AY16" s="187">
        <v>2.7E-2</v>
      </c>
      <c r="AZ16" s="188">
        <v>2.7E-2</v>
      </c>
      <c r="BA16" s="189" t="s">
        <v>55</v>
      </c>
      <c r="BB16" s="190" t="s">
        <v>56</v>
      </c>
      <c r="BC16" s="73"/>
      <c r="BD16" s="73"/>
    </row>
    <row r="17" spans="1:56" ht="18" customHeight="1" x14ac:dyDescent="0.35">
      <c r="A17" s="114" t="str">
        <f t="shared" si="4"/>
        <v/>
      </c>
      <c r="B17" s="62" t="str">
        <f t="shared" si="5"/>
        <v/>
      </c>
      <c r="C17" s="116" t="str">
        <f>IF(B17="","",$B$5*B17+IF(A17&lt;ROUND(($F$6+1),0),A$5*VLOOKUP(A17,Paypro,ROUND(($F$6+1),0)),0))</f>
        <v/>
      </c>
      <c r="D17" s="117" t="str">
        <f t="shared" ref="D17:D43" si="7">IF(C17="","",INT((C17+2.5)/5)*5)</f>
        <v/>
      </c>
      <c r="E17" s="93"/>
      <c r="F17" s="94"/>
      <c r="G17" s="168"/>
      <c r="H17" s="111" t="str">
        <f t="shared" si="1"/>
        <v/>
      </c>
      <c r="I17" s="62" t="str">
        <f t="shared" si="2"/>
        <v/>
      </c>
      <c r="J17" s="112" t="str">
        <f t="shared" si="6"/>
        <v/>
      </c>
      <c r="K17" s="119" t="str">
        <f t="shared" ref="K17:K43" si="8">IF(J17="","",INT((J17+2.5)/5)*5)</f>
        <v/>
      </c>
      <c r="L17" s="93"/>
      <c r="M17" s="94"/>
      <c r="N17" s="73"/>
      <c r="O17" s="184">
        <v>15</v>
      </c>
      <c r="P17" s="185">
        <v>6</v>
      </c>
      <c r="Q17" s="185">
        <v>7</v>
      </c>
      <c r="R17" s="185">
        <v>8</v>
      </c>
      <c r="S17" s="186">
        <v>15</v>
      </c>
      <c r="T17" s="172"/>
      <c r="U17" s="187"/>
      <c r="V17" s="187"/>
      <c r="W17" s="199"/>
      <c r="X17" s="199"/>
      <c r="Y17" s="199"/>
      <c r="Z17" s="187"/>
      <c r="AA17" s="187"/>
      <c r="AB17" s="187"/>
      <c r="AC17" s="195"/>
      <c r="AD17" s="195" t="s">
        <v>54</v>
      </c>
      <c r="AE17" s="187"/>
      <c r="AF17" s="192" t="s">
        <v>57</v>
      </c>
      <c r="AG17" s="191" t="s">
        <v>36</v>
      </c>
      <c r="AH17" s="187">
        <v>2.5000000000000001E-2</v>
      </c>
      <c r="AI17" s="187">
        <v>2.5000000000000001E-2</v>
      </c>
      <c r="AJ17" s="187">
        <v>2.5000000000000001E-2</v>
      </c>
      <c r="AK17" s="187">
        <v>2.5000000000000001E-2</v>
      </c>
      <c r="AL17" s="187">
        <v>2.5000000000000001E-2</v>
      </c>
      <c r="AM17" s="187">
        <v>2.5999999999999999E-2</v>
      </c>
      <c r="AN17" s="187">
        <v>2.5999999999999999E-2</v>
      </c>
      <c r="AO17" s="187">
        <v>2.5999999999999999E-2</v>
      </c>
      <c r="AP17" s="187">
        <v>2.5999999999999999E-2</v>
      </c>
      <c r="AQ17" s="187">
        <v>2.5999999999999999E-2</v>
      </c>
      <c r="AR17" s="187">
        <v>2.5999999999999999E-2</v>
      </c>
      <c r="AS17" s="187">
        <v>2.5999999999999999E-2</v>
      </c>
      <c r="AT17" s="187">
        <v>2.5999999999999999E-2</v>
      </c>
      <c r="AU17" s="187">
        <v>2.5999999999999999E-2</v>
      </c>
      <c r="AV17" s="187">
        <v>2.5999999999999999E-2</v>
      </c>
      <c r="AW17" s="187">
        <v>2.5999999999999999E-2</v>
      </c>
      <c r="AX17" s="187">
        <v>2.5999999999999999E-2</v>
      </c>
      <c r="AY17" s="187">
        <v>2.5999999999999999E-2</v>
      </c>
      <c r="AZ17" s="188">
        <v>2.5999999999999999E-2</v>
      </c>
      <c r="BA17" s="189" t="s">
        <v>57</v>
      </c>
      <c r="BB17" s="190" t="s">
        <v>54</v>
      </c>
      <c r="BC17" s="73"/>
      <c r="BD17" s="73"/>
    </row>
    <row r="18" spans="1:56" ht="18" customHeight="1" x14ac:dyDescent="0.35">
      <c r="A18" s="114" t="str">
        <f t="shared" si="4"/>
        <v/>
      </c>
      <c r="B18" s="62" t="str">
        <f t="shared" si="5"/>
        <v/>
      </c>
      <c r="C18" s="116" t="str">
        <f>IF(B18="","",$B$5*B18+IF(A18&lt;ROUND(($F$6+1),0),A$5*VLOOKUP(A18,Paypro,ROUND(($F$6+1),0)),0))</f>
        <v/>
      </c>
      <c r="D18" s="117" t="str">
        <f t="shared" si="7"/>
        <v/>
      </c>
      <c r="E18" s="93"/>
      <c r="F18" s="94"/>
      <c r="G18" s="168"/>
      <c r="H18" s="111" t="str">
        <f t="shared" si="1"/>
        <v/>
      </c>
      <c r="I18" s="62" t="str">
        <f t="shared" si="2"/>
        <v/>
      </c>
      <c r="J18" s="112" t="str">
        <f t="shared" si="6"/>
        <v/>
      </c>
      <c r="K18" s="119" t="str">
        <f t="shared" si="8"/>
        <v/>
      </c>
      <c r="L18" s="93"/>
      <c r="M18" s="94"/>
      <c r="N18" s="73"/>
      <c r="O18" s="184">
        <v>16</v>
      </c>
      <c r="P18" s="185">
        <v>7</v>
      </c>
      <c r="Q18" s="185">
        <v>8</v>
      </c>
      <c r="R18" s="185">
        <v>8</v>
      </c>
      <c r="S18" s="186">
        <v>16</v>
      </c>
      <c r="T18" s="172"/>
      <c r="U18" s="187"/>
      <c r="V18" s="187"/>
      <c r="W18" s="199"/>
      <c r="X18" s="199"/>
      <c r="Y18" s="199"/>
      <c r="Z18" s="187"/>
      <c r="AA18" s="187"/>
      <c r="AB18" s="187"/>
      <c r="AC18" s="195"/>
      <c r="AD18" s="195"/>
      <c r="AE18" s="195" t="s">
        <v>56</v>
      </c>
      <c r="AF18" s="195"/>
      <c r="AG18" s="192" t="s">
        <v>58</v>
      </c>
      <c r="AH18" s="191" t="s">
        <v>36</v>
      </c>
      <c r="AI18" s="187">
        <v>2.3E-2</v>
      </c>
      <c r="AJ18" s="187">
        <v>2.3E-2</v>
      </c>
      <c r="AK18" s="187">
        <v>2.3E-2</v>
      </c>
      <c r="AL18" s="187">
        <v>2.3E-2</v>
      </c>
      <c r="AM18" s="187">
        <v>2.5000000000000001E-2</v>
      </c>
      <c r="AN18" s="187">
        <v>2.5000000000000001E-2</v>
      </c>
      <c r="AO18" s="187">
        <v>2.5000000000000001E-2</v>
      </c>
      <c r="AP18" s="187">
        <v>2.5000000000000001E-2</v>
      </c>
      <c r="AQ18" s="187">
        <v>2.5000000000000001E-2</v>
      </c>
      <c r="AR18" s="187">
        <v>2.5000000000000001E-2</v>
      </c>
      <c r="AS18" s="187">
        <v>2.5000000000000001E-2</v>
      </c>
      <c r="AT18" s="187">
        <v>2.5000000000000001E-2</v>
      </c>
      <c r="AU18" s="187">
        <v>2.5000000000000001E-2</v>
      </c>
      <c r="AV18" s="187">
        <v>2.5000000000000001E-2</v>
      </c>
      <c r="AW18" s="187">
        <v>2.5000000000000001E-2</v>
      </c>
      <c r="AX18" s="187">
        <v>2.5000000000000001E-2</v>
      </c>
      <c r="AY18" s="187">
        <v>2.5000000000000001E-2</v>
      </c>
      <c r="AZ18" s="188">
        <v>2.5000000000000001E-2</v>
      </c>
      <c r="BA18" s="189" t="s">
        <v>58</v>
      </c>
      <c r="BB18" s="190" t="s">
        <v>59</v>
      </c>
      <c r="BC18" s="73"/>
      <c r="BD18" s="73"/>
    </row>
    <row r="19" spans="1:56" ht="18" customHeight="1" x14ac:dyDescent="0.35">
      <c r="A19" s="114" t="str">
        <f t="shared" si="4"/>
        <v/>
      </c>
      <c r="B19" s="62" t="str">
        <f t="shared" si="5"/>
        <v/>
      </c>
      <c r="C19" s="116" t="str">
        <f>IF(B19="","",$B$5*B19+IF(A19&lt;ROUND(($F$6+1),0),A$5*VLOOKUP(A19,Paypro,ROUND(($F$6+1),0)),0))</f>
        <v/>
      </c>
      <c r="D19" s="117" t="str">
        <f t="shared" si="7"/>
        <v/>
      </c>
      <c r="E19" s="93"/>
      <c r="F19" s="94"/>
      <c r="G19" s="168"/>
      <c r="H19" s="111" t="str">
        <f t="shared" si="1"/>
        <v/>
      </c>
      <c r="I19" s="62" t="str">
        <f t="shared" si="2"/>
        <v/>
      </c>
      <c r="J19" s="112" t="str">
        <f t="shared" si="6"/>
        <v/>
      </c>
      <c r="K19" s="119" t="str">
        <f t="shared" si="8"/>
        <v/>
      </c>
      <c r="L19" s="93"/>
      <c r="M19" s="94"/>
      <c r="N19" s="73"/>
      <c r="O19" s="184">
        <v>17</v>
      </c>
      <c r="P19" s="185">
        <v>7</v>
      </c>
      <c r="Q19" s="185">
        <v>8</v>
      </c>
      <c r="R19" s="185">
        <v>9</v>
      </c>
      <c r="S19" s="186">
        <v>17</v>
      </c>
      <c r="T19" s="172"/>
      <c r="U19" s="187"/>
      <c r="V19" s="187"/>
      <c r="W19" s="187"/>
      <c r="X19" s="187"/>
      <c r="Y19" s="73"/>
      <c r="Z19" s="187"/>
      <c r="AA19" s="187"/>
      <c r="AB19" s="187"/>
      <c r="AC19" s="187"/>
      <c r="AD19" s="187"/>
      <c r="AE19" s="195"/>
      <c r="AF19" s="195" t="s">
        <v>54</v>
      </c>
      <c r="AG19" s="187"/>
      <c r="AH19" s="192" t="s">
        <v>60</v>
      </c>
      <c r="AI19" s="191" t="s">
        <v>36</v>
      </c>
      <c r="AJ19" s="187">
        <v>2.1999999999999999E-2</v>
      </c>
      <c r="AK19" s="187">
        <v>2.1999999999999999E-2</v>
      </c>
      <c r="AL19" s="187">
        <v>2.1999999999999999E-2</v>
      </c>
      <c r="AM19" s="187">
        <v>2.4E-2</v>
      </c>
      <c r="AN19" s="187">
        <v>2.4E-2</v>
      </c>
      <c r="AO19" s="187">
        <v>2.4E-2</v>
      </c>
      <c r="AP19" s="187">
        <v>2.4E-2</v>
      </c>
      <c r="AQ19" s="187">
        <v>2.4E-2</v>
      </c>
      <c r="AR19" s="187">
        <v>2.4E-2</v>
      </c>
      <c r="AS19" s="187">
        <v>2.4E-2</v>
      </c>
      <c r="AT19" s="187">
        <v>2.4E-2</v>
      </c>
      <c r="AU19" s="187">
        <v>2.4E-2</v>
      </c>
      <c r="AV19" s="187">
        <v>2.4E-2</v>
      </c>
      <c r="AW19" s="187">
        <v>2.4E-2</v>
      </c>
      <c r="AX19" s="187">
        <v>2.4E-2</v>
      </c>
      <c r="AY19" s="187">
        <v>2.4E-2</v>
      </c>
      <c r="AZ19" s="188">
        <v>2.4E-2</v>
      </c>
      <c r="BA19" s="189" t="s">
        <v>60</v>
      </c>
      <c r="BB19" s="190" t="s">
        <v>61</v>
      </c>
      <c r="BC19" s="73"/>
      <c r="BD19" s="73"/>
    </row>
    <row r="20" spans="1:56" ht="18" customHeight="1" x14ac:dyDescent="0.35">
      <c r="A20" s="114" t="str">
        <f t="shared" si="4"/>
        <v/>
      </c>
      <c r="B20" s="62" t="str">
        <f t="shared" si="5"/>
        <v/>
      </c>
      <c r="C20" s="116" t="str">
        <f>IF(B20="","",$B$5*B20+IF(A20&lt;ROUND(($F$6+1),0),A$5*VLOOKUP(A20,Paypro,ROUND(($F$6+1),0)),0))</f>
        <v/>
      </c>
      <c r="D20" s="117" t="str">
        <f t="shared" si="7"/>
        <v/>
      </c>
      <c r="E20" s="93"/>
      <c r="F20" s="94"/>
      <c r="G20" s="168"/>
      <c r="H20" s="111" t="str">
        <f t="shared" si="1"/>
        <v/>
      </c>
      <c r="I20" s="62" t="str">
        <f t="shared" si="2"/>
        <v/>
      </c>
      <c r="J20" s="112" t="str">
        <f t="shared" si="6"/>
        <v/>
      </c>
      <c r="K20" s="119" t="str">
        <f t="shared" si="8"/>
        <v/>
      </c>
      <c r="L20" s="93"/>
      <c r="M20" s="94"/>
      <c r="N20" s="73"/>
      <c r="O20" s="184">
        <v>18</v>
      </c>
      <c r="P20" s="185">
        <v>8</v>
      </c>
      <c r="Q20" s="185">
        <v>9</v>
      </c>
      <c r="R20" s="185">
        <v>9</v>
      </c>
      <c r="S20" s="186">
        <v>18</v>
      </c>
      <c r="T20" s="172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95"/>
      <c r="AF20" s="195"/>
      <c r="AG20" s="195" t="s">
        <v>59</v>
      </c>
      <c r="AH20" s="195"/>
      <c r="AI20" s="192" t="s">
        <v>62</v>
      </c>
      <c r="AJ20" s="191" t="s">
        <v>36</v>
      </c>
      <c r="AK20" s="187">
        <v>2.1000000000000001E-2</v>
      </c>
      <c r="AL20" s="187">
        <v>2.1000000000000001E-2</v>
      </c>
      <c r="AM20" s="187">
        <v>2.3E-2</v>
      </c>
      <c r="AN20" s="187">
        <v>2.3E-2</v>
      </c>
      <c r="AO20" s="187">
        <v>2.3E-2</v>
      </c>
      <c r="AP20" s="187">
        <v>2.3E-2</v>
      </c>
      <c r="AQ20" s="187">
        <v>2.3E-2</v>
      </c>
      <c r="AR20" s="187">
        <v>2.3E-2</v>
      </c>
      <c r="AS20" s="187">
        <v>2.3E-2</v>
      </c>
      <c r="AT20" s="187">
        <v>2.3E-2</v>
      </c>
      <c r="AU20" s="187">
        <v>2.3E-2</v>
      </c>
      <c r="AV20" s="187">
        <v>2.3E-2</v>
      </c>
      <c r="AW20" s="187">
        <v>2.3E-2</v>
      </c>
      <c r="AX20" s="187">
        <v>2.3E-2</v>
      </c>
      <c r="AY20" s="187">
        <v>2.3E-2</v>
      </c>
      <c r="AZ20" s="188">
        <v>2.3E-2</v>
      </c>
      <c r="BA20" s="189" t="s">
        <v>62</v>
      </c>
      <c r="BB20" s="200"/>
      <c r="BC20" s="73"/>
      <c r="BD20" s="73"/>
    </row>
    <row r="21" spans="1:56" ht="18" customHeight="1" x14ac:dyDescent="0.35">
      <c r="A21" s="114" t="str">
        <f t="shared" si="4"/>
        <v/>
      </c>
      <c r="B21" s="62" t="str">
        <f t="shared" si="5"/>
        <v/>
      </c>
      <c r="C21" s="116" t="str">
        <f>IF(B21="","",$B$5*B21+IF(A21&lt;ROUND(($F$6+1),0),A$5*VLOOKUP(A21,Paypro,ROUND(($F$6+1),0)),0))</f>
        <v/>
      </c>
      <c r="D21" s="117" t="str">
        <f t="shared" si="7"/>
        <v/>
      </c>
      <c r="E21" s="93"/>
      <c r="F21" s="94"/>
      <c r="G21" s="168"/>
      <c r="H21" s="111" t="str">
        <f t="shared" si="1"/>
        <v/>
      </c>
      <c r="I21" s="62" t="str">
        <f t="shared" si="2"/>
        <v/>
      </c>
      <c r="J21" s="112" t="str">
        <f t="shared" si="6"/>
        <v/>
      </c>
      <c r="K21" s="119" t="str">
        <f t="shared" si="8"/>
        <v/>
      </c>
      <c r="L21" s="93"/>
      <c r="M21" s="94"/>
      <c r="N21" s="73"/>
      <c r="O21" s="184">
        <v>19</v>
      </c>
      <c r="P21" s="185">
        <v>8</v>
      </c>
      <c r="Q21" s="185">
        <v>9</v>
      </c>
      <c r="R21" s="185">
        <v>10</v>
      </c>
      <c r="S21" s="186">
        <v>19</v>
      </c>
      <c r="T21" s="200"/>
      <c r="U21" s="73"/>
      <c r="V21" s="201"/>
      <c r="W21" s="73"/>
      <c r="X21" s="199"/>
      <c r="Y21" s="199"/>
      <c r="Z21" s="199"/>
      <c r="AA21" s="199"/>
      <c r="AB21" s="199"/>
      <c r="AC21" s="199"/>
      <c r="AD21" s="199"/>
      <c r="AE21" s="199"/>
      <c r="AF21" s="199"/>
      <c r="AG21" s="202"/>
      <c r="AH21" s="195" t="s">
        <v>61</v>
      </c>
      <c r="AI21" s="199"/>
      <c r="AJ21" s="192" t="s">
        <v>63</v>
      </c>
      <c r="AK21" s="191" t="s">
        <v>36</v>
      </c>
      <c r="AL21" s="187">
        <v>0.02</v>
      </c>
      <c r="AM21" s="187">
        <v>2.1999999999999999E-2</v>
      </c>
      <c r="AN21" s="187">
        <v>2.1999999999999999E-2</v>
      </c>
      <c r="AO21" s="187">
        <v>2.1999999999999999E-2</v>
      </c>
      <c r="AP21" s="187">
        <v>2.1999999999999999E-2</v>
      </c>
      <c r="AQ21" s="187">
        <v>2.1999999999999999E-2</v>
      </c>
      <c r="AR21" s="187">
        <v>2.1999999999999999E-2</v>
      </c>
      <c r="AS21" s="187">
        <v>2.1999999999999999E-2</v>
      </c>
      <c r="AT21" s="187">
        <v>2.1999999999999999E-2</v>
      </c>
      <c r="AU21" s="187">
        <v>2.1999999999999999E-2</v>
      </c>
      <c r="AV21" s="187">
        <v>2.1999999999999999E-2</v>
      </c>
      <c r="AW21" s="187">
        <v>2.1999999999999999E-2</v>
      </c>
      <c r="AX21" s="187">
        <v>2.1999999999999999E-2</v>
      </c>
      <c r="AY21" s="187">
        <v>2.1999999999999999E-2</v>
      </c>
      <c r="AZ21" s="188">
        <v>2.1999999999999999E-2</v>
      </c>
      <c r="BA21" s="189" t="s">
        <v>63</v>
      </c>
      <c r="BB21" s="200"/>
      <c r="BC21" s="73"/>
      <c r="BD21" s="73"/>
    </row>
    <row r="22" spans="1:56" ht="18" customHeight="1" x14ac:dyDescent="0.35">
      <c r="A22" s="114" t="str">
        <f t="shared" si="4"/>
        <v/>
      </c>
      <c r="B22" s="62" t="str">
        <f t="shared" si="5"/>
        <v/>
      </c>
      <c r="C22" s="116" t="str">
        <f>IF(B22="","",$B$5*B22+IF(A22&lt;ROUND(($F$6+1),0),A$5*VLOOKUP(A22,Paypro,ROUND(($F$6+1),0)),0))</f>
        <v/>
      </c>
      <c r="D22" s="117" t="str">
        <f t="shared" si="7"/>
        <v/>
      </c>
      <c r="E22" s="93"/>
      <c r="F22" s="94"/>
      <c r="G22" s="168"/>
      <c r="H22" s="111" t="str">
        <f t="shared" si="1"/>
        <v/>
      </c>
      <c r="I22" s="62" t="str">
        <f t="shared" si="2"/>
        <v/>
      </c>
      <c r="J22" s="112" t="str">
        <f t="shared" si="6"/>
        <v/>
      </c>
      <c r="K22" s="119" t="str">
        <f t="shared" si="8"/>
        <v/>
      </c>
      <c r="L22" s="93"/>
      <c r="M22" s="94"/>
      <c r="N22" s="73"/>
      <c r="O22" s="184">
        <v>20</v>
      </c>
      <c r="P22" s="185">
        <v>8</v>
      </c>
      <c r="Q22" s="185">
        <v>9</v>
      </c>
      <c r="R22" s="185">
        <v>10</v>
      </c>
      <c r="S22" s="186">
        <v>20</v>
      </c>
      <c r="T22" s="200"/>
      <c r="U22" s="73"/>
      <c r="V22" s="73"/>
      <c r="W22" s="73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2" t="s">
        <v>64</v>
      </c>
      <c r="AL22" s="191" t="s">
        <v>36</v>
      </c>
      <c r="AM22" s="187">
        <v>2.1000000000000001E-2</v>
      </c>
      <c r="AN22" s="187">
        <v>2.1000000000000001E-2</v>
      </c>
      <c r="AO22" s="187">
        <v>2.1000000000000001E-2</v>
      </c>
      <c r="AP22" s="187">
        <v>2.1000000000000001E-2</v>
      </c>
      <c r="AQ22" s="187">
        <v>2.1000000000000001E-2</v>
      </c>
      <c r="AR22" s="187">
        <v>2.1000000000000001E-2</v>
      </c>
      <c r="AS22" s="187">
        <v>2.1000000000000001E-2</v>
      </c>
      <c r="AT22" s="187">
        <v>2.1000000000000001E-2</v>
      </c>
      <c r="AU22" s="187">
        <v>2.1000000000000001E-2</v>
      </c>
      <c r="AV22" s="187">
        <v>2.1000000000000001E-2</v>
      </c>
      <c r="AW22" s="187">
        <v>2.1000000000000001E-2</v>
      </c>
      <c r="AX22" s="187">
        <v>2.1000000000000001E-2</v>
      </c>
      <c r="AY22" s="187">
        <v>2.1000000000000001E-2</v>
      </c>
      <c r="AZ22" s="188">
        <v>2.1000000000000001E-2</v>
      </c>
      <c r="BA22" s="189" t="s">
        <v>64</v>
      </c>
      <c r="BB22" s="200"/>
      <c r="BC22" s="73"/>
      <c r="BD22" s="73"/>
    </row>
    <row r="23" spans="1:56" ht="18" customHeight="1" x14ac:dyDescent="0.35">
      <c r="A23" s="114" t="str">
        <f t="shared" si="4"/>
        <v/>
      </c>
      <c r="B23" s="62" t="str">
        <f t="shared" si="5"/>
        <v/>
      </c>
      <c r="C23" s="116" t="str">
        <f>IF(B23="","",$B$5*B23+IF(A23&lt;ROUND(($F$6+1),0),A$5*VLOOKUP(A23,Paypro,ROUND(($F$6+1),0)),0))</f>
        <v/>
      </c>
      <c r="D23" s="117" t="str">
        <f t="shared" si="7"/>
        <v/>
      </c>
      <c r="E23" s="93"/>
      <c r="F23" s="94"/>
      <c r="G23" s="168"/>
      <c r="H23" s="111" t="str">
        <f t="shared" si="1"/>
        <v/>
      </c>
      <c r="I23" s="62" t="str">
        <f t="shared" si="2"/>
        <v/>
      </c>
      <c r="J23" s="112" t="str">
        <f t="shared" si="6"/>
        <v/>
      </c>
      <c r="K23" s="119" t="str">
        <f t="shared" si="8"/>
        <v/>
      </c>
      <c r="L23" s="93"/>
      <c r="M23" s="94"/>
      <c r="N23" s="73"/>
      <c r="O23" s="184">
        <v>21</v>
      </c>
      <c r="P23" s="185">
        <v>9</v>
      </c>
      <c r="Q23" s="185">
        <v>10</v>
      </c>
      <c r="R23" s="185">
        <v>11</v>
      </c>
      <c r="S23" s="186">
        <v>21</v>
      </c>
      <c r="T23" s="200"/>
      <c r="U23" s="73"/>
      <c r="V23" s="73"/>
      <c r="W23" s="203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87"/>
      <c r="AL23" s="192" t="s">
        <v>65</v>
      </c>
      <c r="AM23" s="191" t="s">
        <v>36</v>
      </c>
      <c r="AN23" s="187">
        <v>0.02</v>
      </c>
      <c r="AO23" s="187">
        <v>0.02</v>
      </c>
      <c r="AP23" s="187">
        <v>0.02</v>
      </c>
      <c r="AQ23" s="187">
        <v>0.02</v>
      </c>
      <c r="AR23" s="187">
        <v>0.02</v>
      </c>
      <c r="AS23" s="187">
        <v>0.02</v>
      </c>
      <c r="AT23" s="187">
        <v>0.02</v>
      </c>
      <c r="AU23" s="187">
        <v>0.02</v>
      </c>
      <c r="AV23" s="187">
        <v>0.02</v>
      </c>
      <c r="AW23" s="187">
        <v>0.02</v>
      </c>
      <c r="AX23" s="187">
        <v>0.02</v>
      </c>
      <c r="AY23" s="187">
        <v>0.02</v>
      </c>
      <c r="AZ23" s="188">
        <v>0.02</v>
      </c>
      <c r="BA23" s="189" t="s">
        <v>65</v>
      </c>
      <c r="BB23" s="200"/>
      <c r="BC23" s="73"/>
      <c r="BD23" s="73"/>
    </row>
    <row r="24" spans="1:56" ht="18" customHeight="1" x14ac:dyDescent="0.35">
      <c r="A24" s="114" t="str">
        <f t="shared" si="4"/>
        <v/>
      </c>
      <c r="B24" s="62" t="str">
        <f t="shared" si="5"/>
        <v/>
      </c>
      <c r="C24" s="116" t="str">
        <f>IF(B24="","",$B$5*B24+IF(A24&lt;ROUND(($F$6+1),0),A$5*VLOOKUP(A24,Paypro,ROUND(($F$6+1),0)),0))</f>
        <v/>
      </c>
      <c r="D24" s="117" t="str">
        <f t="shared" si="7"/>
        <v/>
      </c>
      <c r="E24" s="93"/>
      <c r="F24" s="94"/>
      <c r="G24" s="168"/>
      <c r="H24" s="111" t="str">
        <f t="shared" si="1"/>
        <v/>
      </c>
      <c r="I24" s="62" t="str">
        <f t="shared" si="2"/>
        <v/>
      </c>
      <c r="J24" s="112" t="str">
        <f t="shared" si="6"/>
        <v/>
      </c>
      <c r="K24" s="119" t="str">
        <f t="shared" si="8"/>
        <v/>
      </c>
      <c r="L24" s="93"/>
      <c r="M24" s="94"/>
      <c r="N24" s="73"/>
      <c r="O24" s="184">
        <v>22</v>
      </c>
      <c r="P24" s="185">
        <v>9</v>
      </c>
      <c r="Q24" s="185">
        <v>10</v>
      </c>
      <c r="R24" s="185">
        <v>11</v>
      </c>
      <c r="S24" s="186">
        <v>22</v>
      </c>
      <c r="T24" s="200"/>
      <c r="U24" s="73"/>
      <c r="V24" s="201"/>
      <c r="W24" s="73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87"/>
      <c r="AL24" s="187"/>
      <c r="AM24" s="192" t="s">
        <v>66</v>
      </c>
      <c r="AN24" s="191" t="s">
        <v>36</v>
      </c>
      <c r="AO24" s="187">
        <v>1.9E-2</v>
      </c>
      <c r="AP24" s="187">
        <v>1.9E-2</v>
      </c>
      <c r="AQ24" s="187">
        <v>1.9E-2</v>
      </c>
      <c r="AR24" s="187">
        <v>1.9E-2</v>
      </c>
      <c r="AS24" s="187">
        <v>1.9E-2</v>
      </c>
      <c r="AT24" s="187">
        <v>1.9E-2</v>
      </c>
      <c r="AU24" s="187">
        <v>1.9E-2</v>
      </c>
      <c r="AV24" s="187">
        <v>1.9E-2</v>
      </c>
      <c r="AW24" s="187">
        <v>1.9E-2</v>
      </c>
      <c r="AX24" s="187">
        <v>1.9E-2</v>
      </c>
      <c r="AY24" s="187">
        <v>1.9E-2</v>
      </c>
      <c r="AZ24" s="188">
        <v>1.9E-2</v>
      </c>
      <c r="BA24" s="189" t="s">
        <v>66</v>
      </c>
      <c r="BB24" s="200"/>
      <c r="BC24" s="73"/>
      <c r="BD24" s="73"/>
    </row>
    <row r="25" spans="1:56" ht="18" customHeight="1" x14ac:dyDescent="0.35">
      <c r="A25" s="114" t="str">
        <f t="shared" si="4"/>
        <v/>
      </c>
      <c r="B25" s="62" t="str">
        <f t="shared" si="5"/>
        <v/>
      </c>
      <c r="C25" s="116" t="str">
        <f>IF(B25="","",$B$5*B25+IF(A25&lt;ROUND(($F$6+1),0),A$5*VLOOKUP(A25,Paypro,ROUND(($F$6+1),0)),0))</f>
        <v/>
      </c>
      <c r="D25" s="117" t="str">
        <f t="shared" si="7"/>
        <v/>
      </c>
      <c r="E25" s="93"/>
      <c r="F25" s="94"/>
      <c r="G25" s="168"/>
      <c r="H25" s="111" t="str">
        <f t="shared" si="1"/>
        <v/>
      </c>
      <c r="I25" s="62" t="str">
        <f t="shared" si="2"/>
        <v/>
      </c>
      <c r="J25" s="112" t="str">
        <f t="shared" si="6"/>
        <v/>
      </c>
      <c r="K25" s="119" t="str">
        <f t="shared" si="8"/>
        <v/>
      </c>
      <c r="L25" s="93"/>
      <c r="M25" s="94"/>
      <c r="N25" s="73"/>
      <c r="O25" s="184">
        <v>23</v>
      </c>
      <c r="P25" s="185">
        <v>10</v>
      </c>
      <c r="Q25" s="185">
        <v>11</v>
      </c>
      <c r="R25" s="185">
        <v>12</v>
      </c>
      <c r="S25" s="186">
        <v>23</v>
      </c>
      <c r="T25" s="200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87"/>
      <c r="AL25" s="187"/>
      <c r="AM25" s="187"/>
      <c r="AN25" s="192" t="s">
        <v>67</v>
      </c>
      <c r="AO25" s="191" t="s">
        <v>36</v>
      </c>
      <c r="AP25" s="187">
        <v>1.7999999999999999E-2</v>
      </c>
      <c r="AQ25" s="187">
        <v>1.7999999999999999E-2</v>
      </c>
      <c r="AR25" s="187">
        <v>1.7999999999999999E-2</v>
      </c>
      <c r="AS25" s="187">
        <v>1.7999999999999999E-2</v>
      </c>
      <c r="AT25" s="187">
        <v>1.7999999999999999E-2</v>
      </c>
      <c r="AU25" s="187">
        <v>1.7999999999999999E-2</v>
      </c>
      <c r="AV25" s="187">
        <v>1.7999999999999999E-2</v>
      </c>
      <c r="AW25" s="187">
        <v>1.7999999999999999E-2</v>
      </c>
      <c r="AX25" s="187">
        <v>1.7999999999999999E-2</v>
      </c>
      <c r="AY25" s="187">
        <v>1.7000000000000001E-2</v>
      </c>
      <c r="AZ25" s="188">
        <v>1.7000000000000001E-2</v>
      </c>
      <c r="BA25" s="189" t="s">
        <v>67</v>
      </c>
      <c r="BB25" s="200"/>
      <c r="BC25" s="73"/>
      <c r="BD25" s="73"/>
    </row>
    <row r="26" spans="1:56" ht="18" customHeight="1" x14ac:dyDescent="0.35">
      <c r="A26" s="114" t="str">
        <f t="shared" si="4"/>
        <v/>
      </c>
      <c r="B26" s="62" t="str">
        <f t="shared" si="5"/>
        <v/>
      </c>
      <c r="C26" s="116" t="str">
        <f>IF(B26="","",$B$5*B26+IF(A26&lt;ROUND(($F$6+1),0),A$5*VLOOKUP(A26,Paypro,ROUND(($F$6+1),0)),0))</f>
        <v/>
      </c>
      <c r="D26" s="117" t="str">
        <f t="shared" si="7"/>
        <v/>
      </c>
      <c r="E26" s="93"/>
      <c r="F26" s="94"/>
      <c r="G26" s="168"/>
      <c r="H26" s="111" t="str">
        <f t="shared" si="1"/>
        <v/>
      </c>
      <c r="I26" s="62" t="str">
        <f t="shared" si="2"/>
        <v/>
      </c>
      <c r="J26" s="112" t="str">
        <f t="shared" si="6"/>
        <v/>
      </c>
      <c r="K26" s="119" t="str">
        <f t="shared" si="8"/>
        <v/>
      </c>
      <c r="L26" s="93"/>
      <c r="M26" s="94"/>
      <c r="N26" s="73"/>
      <c r="O26" s="184">
        <v>24</v>
      </c>
      <c r="P26" s="185">
        <v>10</v>
      </c>
      <c r="Q26" s="185">
        <v>11</v>
      </c>
      <c r="R26" s="185">
        <v>12</v>
      </c>
      <c r="S26" s="186">
        <v>24</v>
      </c>
      <c r="T26" s="200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87"/>
      <c r="AL26" s="187"/>
      <c r="AM26" s="187"/>
      <c r="AN26" s="187"/>
      <c r="AO26" s="192" t="s">
        <v>68</v>
      </c>
      <c r="AP26" s="191" t="s">
        <v>36</v>
      </c>
      <c r="AQ26" s="187">
        <v>1.7000000000000001E-2</v>
      </c>
      <c r="AR26" s="187">
        <v>1.7000000000000001E-2</v>
      </c>
      <c r="AS26" s="187">
        <v>1.7000000000000001E-2</v>
      </c>
      <c r="AT26" s="187">
        <v>1.7000000000000001E-2</v>
      </c>
      <c r="AU26" s="187">
        <v>1.7000000000000001E-2</v>
      </c>
      <c r="AV26" s="187">
        <v>1.7000000000000001E-2</v>
      </c>
      <c r="AW26" s="187">
        <v>1.7000000000000001E-2</v>
      </c>
      <c r="AX26" s="187">
        <v>1.7000000000000001E-2</v>
      </c>
      <c r="AY26" s="187">
        <v>1.7000000000000001E-2</v>
      </c>
      <c r="AZ26" s="188">
        <v>1.7000000000000001E-2</v>
      </c>
      <c r="BA26" s="189" t="s">
        <v>68</v>
      </c>
      <c r="BB26" s="200"/>
      <c r="BC26" s="73"/>
      <c r="BD26" s="73"/>
    </row>
    <row r="27" spans="1:56" ht="18" customHeight="1" x14ac:dyDescent="0.35">
      <c r="A27" s="114" t="str">
        <f t="shared" si="4"/>
        <v/>
      </c>
      <c r="B27" s="62" t="str">
        <f t="shared" si="5"/>
        <v/>
      </c>
      <c r="C27" s="116" t="str">
        <f>IF(B27="","",$B$5*B27+IF(A27&lt;ROUND(($F$6+1),0),A$5*VLOOKUP(A27,Paypro,ROUND(($F$6+1),0)),0))</f>
        <v/>
      </c>
      <c r="D27" s="117" t="str">
        <f t="shared" si="7"/>
        <v/>
      </c>
      <c r="E27" s="93"/>
      <c r="F27" s="94"/>
      <c r="G27" s="168"/>
      <c r="H27" s="111" t="str">
        <f t="shared" si="1"/>
        <v/>
      </c>
      <c r="I27" s="62" t="str">
        <f t="shared" si="2"/>
        <v/>
      </c>
      <c r="J27" s="112" t="str">
        <f t="shared" si="6"/>
        <v/>
      </c>
      <c r="K27" s="119" t="str">
        <f t="shared" si="8"/>
        <v/>
      </c>
      <c r="L27" s="93"/>
      <c r="M27" s="94"/>
      <c r="N27" s="73"/>
      <c r="O27" s="184">
        <v>25</v>
      </c>
      <c r="P27" s="185">
        <v>10</v>
      </c>
      <c r="Q27" s="185">
        <v>12</v>
      </c>
      <c r="R27" s="185">
        <v>13</v>
      </c>
      <c r="S27" s="186">
        <v>25</v>
      </c>
      <c r="T27" s="200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87"/>
      <c r="AL27" s="187"/>
      <c r="AM27" s="187"/>
      <c r="AN27" s="187"/>
      <c r="AO27" s="187"/>
      <c r="AP27" s="192" t="s">
        <v>69</v>
      </c>
      <c r="AQ27" s="191" t="s">
        <v>36</v>
      </c>
      <c r="AR27" s="187">
        <v>1.6E-2</v>
      </c>
      <c r="AS27" s="187">
        <v>1.6E-2</v>
      </c>
      <c r="AT27" s="187">
        <v>1.6E-2</v>
      </c>
      <c r="AU27" s="187">
        <v>1.6E-2</v>
      </c>
      <c r="AV27" s="187">
        <v>1.6E-2</v>
      </c>
      <c r="AW27" s="187">
        <v>1.6E-2</v>
      </c>
      <c r="AX27" s="187">
        <v>1.6E-2</v>
      </c>
      <c r="AY27" s="187">
        <v>1.6E-2</v>
      </c>
      <c r="AZ27" s="188">
        <v>1.6E-2</v>
      </c>
      <c r="BA27" s="189" t="s">
        <v>69</v>
      </c>
      <c r="BB27" s="200"/>
      <c r="BC27" s="73"/>
      <c r="BD27" s="73"/>
    </row>
    <row r="28" spans="1:56" ht="18" customHeight="1" x14ac:dyDescent="0.35">
      <c r="A28" s="114" t="str">
        <f t="shared" si="4"/>
        <v/>
      </c>
      <c r="B28" s="62" t="str">
        <f t="shared" si="5"/>
        <v/>
      </c>
      <c r="C28" s="116" t="str">
        <f>IF(B28="","",$B$5*B28+IF(A28&lt;ROUND(($F$6+1),0),A$5*VLOOKUP(A28,Paypro,ROUND(($F$6+1),0)),0))</f>
        <v/>
      </c>
      <c r="D28" s="117" t="str">
        <f t="shared" si="7"/>
        <v/>
      </c>
      <c r="E28" s="93"/>
      <c r="F28" s="94"/>
      <c r="G28" s="168"/>
      <c r="H28" s="111" t="str">
        <f t="shared" si="1"/>
        <v/>
      </c>
      <c r="I28" s="62" t="str">
        <f t="shared" si="2"/>
        <v/>
      </c>
      <c r="J28" s="112" t="str">
        <f t="shared" si="6"/>
        <v/>
      </c>
      <c r="K28" s="119" t="str">
        <f t="shared" si="8"/>
        <v/>
      </c>
      <c r="L28" s="93"/>
      <c r="M28" s="94"/>
      <c r="N28" s="73"/>
      <c r="O28" s="184">
        <v>26</v>
      </c>
      <c r="P28" s="185">
        <v>11</v>
      </c>
      <c r="Q28" s="185">
        <v>12</v>
      </c>
      <c r="R28" s="185">
        <v>13</v>
      </c>
      <c r="S28" s="186">
        <v>26</v>
      </c>
      <c r="T28" s="200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87"/>
      <c r="AL28" s="187"/>
      <c r="AM28" s="187"/>
      <c r="AN28" s="187"/>
      <c r="AO28" s="187"/>
      <c r="AP28" s="187"/>
      <c r="AQ28" s="192" t="s">
        <v>70</v>
      </c>
      <c r="AR28" s="191" t="s">
        <v>36</v>
      </c>
      <c r="AS28" s="187">
        <v>1.6E-2</v>
      </c>
      <c r="AT28" s="187">
        <v>1.4999999999999999E-2</v>
      </c>
      <c r="AU28" s="187">
        <v>1.4999999999999999E-2</v>
      </c>
      <c r="AV28" s="187">
        <v>1.4999999999999999E-2</v>
      </c>
      <c r="AW28" s="187">
        <v>1.4999999999999999E-2</v>
      </c>
      <c r="AX28" s="187">
        <v>1.4999999999999999E-2</v>
      </c>
      <c r="AY28" s="187">
        <v>1.4999999999999999E-2</v>
      </c>
      <c r="AZ28" s="188">
        <v>1.4999999999999999E-2</v>
      </c>
      <c r="BA28" s="189" t="s">
        <v>70</v>
      </c>
      <c r="BB28" s="200"/>
      <c r="BC28" s="73"/>
      <c r="BD28" s="73"/>
    </row>
    <row r="29" spans="1:56" ht="18" customHeight="1" x14ac:dyDescent="0.35">
      <c r="A29" s="114" t="str">
        <f t="shared" si="4"/>
        <v/>
      </c>
      <c r="B29" s="62" t="str">
        <f t="shared" si="5"/>
        <v/>
      </c>
      <c r="C29" s="116" t="str">
        <f>IF(B29="","",$B$5*B29+IF(A29&lt;ROUND(($F$6+1),0),A$5*VLOOKUP(A29,Paypro,ROUND(($F$6+1),0)),0))</f>
        <v/>
      </c>
      <c r="D29" s="117" t="str">
        <f t="shared" si="7"/>
        <v/>
      </c>
      <c r="E29" s="93"/>
      <c r="F29" s="94"/>
      <c r="G29" s="168"/>
      <c r="H29" s="111" t="str">
        <f t="shared" si="1"/>
        <v/>
      </c>
      <c r="I29" s="62" t="str">
        <f t="shared" si="2"/>
        <v/>
      </c>
      <c r="J29" s="112" t="str">
        <f t="shared" si="6"/>
        <v/>
      </c>
      <c r="K29" s="119" t="str">
        <f t="shared" si="8"/>
        <v/>
      </c>
      <c r="L29" s="93"/>
      <c r="M29" s="94"/>
      <c r="N29" s="73"/>
      <c r="O29" s="184">
        <v>27</v>
      </c>
      <c r="P29" s="185">
        <v>11</v>
      </c>
      <c r="Q29" s="185">
        <v>13</v>
      </c>
      <c r="R29" s="185">
        <v>14</v>
      </c>
      <c r="S29" s="186">
        <v>27</v>
      </c>
      <c r="T29" s="200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87"/>
      <c r="AL29" s="187"/>
      <c r="AM29" s="187"/>
      <c r="AN29" s="187"/>
      <c r="AO29" s="187"/>
      <c r="AP29" s="187"/>
      <c r="AQ29" s="187"/>
      <c r="AR29" s="192" t="s">
        <v>71</v>
      </c>
      <c r="AS29" s="191" t="s">
        <v>36</v>
      </c>
      <c r="AT29" s="187">
        <v>1.4999999999999999E-2</v>
      </c>
      <c r="AU29" s="187">
        <v>1.4999999999999999E-2</v>
      </c>
      <c r="AV29" s="187">
        <v>1.4E-2</v>
      </c>
      <c r="AW29" s="187">
        <v>1.4E-2</v>
      </c>
      <c r="AX29" s="187">
        <v>1.4E-2</v>
      </c>
      <c r="AY29" s="187">
        <v>1.4E-2</v>
      </c>
      <c r="AZ29" s="188">
        <v>1.4E-2</v>
      </c>
      <c r="BA29" s="189" t="s">
        <v>71</v>
      </c>
      <c r="BB29" s="200"/>
      <c r="BC29" s="73"/>
      <c r="BD29" s="73"/>
    </row>
    <row r="30" spans="1:56" ht="18" customHeight="1" x14ac:dyDescent="0.35">
      <c r="A30" s="114" t="str">
        <f t="shared" si="4"/>
        <v/>
      </c>
      <c r="B30" s="62" t="str">
        <f t="shared" si="5"/>
        <v/>
      </c>
      <c r="C30" s="116" t="str">
        <f>IF(B30="","",$B$5*B30+IF(A30&lt;ROUND(($F$6+1),0),A$5*VLOOKUP(A30,Paypro,ROUND(($F$6+1),0)),0))</f>
        <v/>
      </c>
      <c r="D30" s="117" t="str">
        <f t="shared" si="7"/>
        <v/>
      </c>
      <c r="E30" s="93"/>
      <c r="F30" s="94"/>
      <c r="G30" s="168"/>
      <c r="H30" s="111" t="str">
        <f t="shared" si="1"/>
        <v/>
      </c>
      <c r="I30" s="62" t="str">
        <f t="shared" si="2"/>
        <v/>
      </c>
      <c r="J30" s="112" t="str">
        <f t="shared" si="6"/>
        <v/>
      </c>
      <c r="K30" s="119" t="str">
        <f t="shared" si="8"/>
        <v/>
      </c>
      <c r="L30" s="93"/>
      <c r="M30" s="94"/>
      <c r="N30" s="73"/>
      <c r="O30" s="184">
        <v>28</v>
      </c>
      <c r="P30" s="185">
        <v>12</v>
      </c>
      <c r="Q30" s="185">
        <v>13</v>
      </c>
      <c r="R30" s="185">
        <v>14</v>
      </c>
      <c r="S30" s="186">
        <v>28</v>
      </c>
      <c r="T30" s="200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87"/>
      <c r="AL30" s="187"/>
      <c r="AM30" s="187"/>
      <c r="AN30" s="187"/>
      <c r="AO30" s="187"/>
      <c r="AP30" s="187"/>
      <c r="AQ30" s="187"/>
      <c r="AR30" s="187"/>
      <c r="AS30" s="192" t="s">
        <v>72</v>
      </c>
      <c r="AT30" s="191" t="s">
        <v>36</v>
      </c>
      <c r="AU30" s="187">
        <v>1.4E-2</v>
      </c>
      <c r="AV30" s="187">
        <v>1.4E-2</v>
      </c>
      <c r="AW30" s="187">
        <v>1.4E-2</v>
      </c>
      <c r="AX30" s="187">
        <v>1.2999999999999999E-2</v>
      </c>
      <c r="AY30" s="187">
        <v>1.2999999999999999E-2</v>
      </c>
      <c r="AZ30" s="188">
        <v>1.2999999999999999E-2</v>
      </c>
      <c r="BA30" s="189" t="s">
        <v>72</v>
      </c>
      <c r="BB30" s="200"/>
      <c r="BC30" s="73"/>
      <c r="BD30" s="73"/>
    </row>
    <row r="31" spans="1:56" ht="18" customHeight="1" x14ac:dyDescent="0.35">
      <c r="A31" s="114" t="str">
        <f t="shared" si="4"/>
        <v/>
      </c>
      <c r="B31" s="62" t="str">
        <f t="shared" si="5"/>
        <v/>
      </c>
      <c r="C31" s="116" t="str">
        <f>IF(B31="","",$B$5*B31+IF(A31&lt;ROUND(($F$6+1),0),A$5*VLOOKUP(A31,Paypro,ROUND(($F$6+1),0)),0))</f>
        <v/>
      </c>
      <c r="D31" s="117" t="str">
        <f t="shared" si="7"/>
        <v/>
      </c>
      <c r="E31" s="93"/>
      <c r="F31" s="94"/>
      <c r="G31" s="168"/>
      <c r="H31" s="111" t="str">
        <f t="shared" si="1"/>
        <v/>
      </c>
      <c r="I31" s="62" t="str">
        <f t="shared" si="2"/>
        <v/>
      </c>
      <c r="J31" s="112" t="str">
        <f t="shared" si="6"/>
        <v/>
      </c>
      <c r="K31" s="119" t="str">
        <f t="shared" si="8"/>
        <v/>
      </c>
      <c r="L31" s="93"/>
      <c r="M31" s="94"/>
      <c r="N31" s="73"/>
      <c r="O31" s="184">
        <v>29</v>
      </c>
      <c r="P31" s="185">
        <v>12</v>
      </c>
      <c r="Q31" s="185">
        <v>14</v>
      </c>
      <c r="R31" s="185">
        <v>15</v>
      </c>
      <c r="S31" s="186">
        <v>29</v>
      </c>
      <c r="T31" s="200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87"/>
      <c r="AL31" s="187"/>
      <c r="AM31" s="187"/>
      <c r="AN31" s="187"/>
      <c r="AO31" s="187"/>
      <c r="AP31" s="187"/>
      <c r="AQ31" s="187"/>
      <c r="AR31" s="187"/>
      <c r="AS31" s="187"/>
      <c r="AT31" s="192" t="s">
        <v>73</v>
      </c>
      <c r="AU31" s="191" t="s">
        <v>36</v>
      </c>
      <c r="AV31" s="187">
        <v>1.2999999999999999E-2</v>
      </c>
      <c r="AW31" s="187">
        <v>1.2999999999999999E-2</v>
      </c>
      <c r="AX31" s="187">
        <v>1.2999999999999999E-2</v>
      </c>
      <c r="AY31" s="187">
        <v>1.2999999999999999E-2</v>
      </c>
      <c r="AZ31" s="188">
        <v>1.2999999999999999E-2</v>
      </c>
      <c r="BA31" s="189" t="s">
        <v>73</v>
      </c>
      <c r="BB31" s="200"/>
      <c r="BC31" s="73"/>
      <c r="BD31" s="73"/>
    </row>
    <row r="32" spans="1:56" ht="18" customHeight="1" x14ac:dyDescent="0.35">
      <c r="A32" s="114" t="str">
        <f t="shared" si="4"/>
        <v/>
      </c>
      <c r="B32" s="62" t="str">
        <f t="shared" si="5"/>
        <v/>
      </c>
      <c r="C32" s="116" t="str">
        <f>IF(B32="","",$B$5*B32+IF(A32&lt;ROUND(($F$6+1),0),A$5*VLOOKUP(A32,Paypro,ROUND(($F$6+1),0)),0))</f>
        <v/>
      </c>
      <c r="D32" s="117" t="str">
        <f t="shared" si="7"/>
        <v/>
      </c>
      <c r="E32" s="93"/>
      <c r="F32" s="94"/>
      <c r="G32" s="168"/>
      <c r="H32" s="111" t="str">
        <f t="shared" si="1"/>
        <v/>
      </c>
      <c r="I32" s="62" t="str">
        <f t="shared" si="2"/>
        <v/>
      </c>
      <c r="J32" s="112" t="str">
        <f t="shared" si="6"/>
        <v/>
      </c>
      <c r="K32" s="119" t="str">
        <f t="shared" si="8"/>
        <v/>
      </c>
      <c r="L32" s="93"/>
      <c r="M32" s="94"/>
      <c r="N32" s="73"/>
      <c r="O32" s="184">
        <v>30</v>
      </c>
      <c r="P32" s="185">
        <v>12</v>
      </c>
      <c r="Q32" s="185">
        <v>14</v>
      </c>
      <c r="R32" s="185">
        <v>15</v>
      </c>
      <c r="S32" s="186">
        <v>30</v>
      </c>
      <c r="T32" s="200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92" t="s">
        <v>74</v>
      </c>
      <c r="AV32" s="191" t="s">
        <v>36</v>
      </c>
      <c r="AW32" s="187">
        <v>1.2999999999999999E-2</v>
      </c>
      <c r="AX32" s="187">
        <v>1.2999999999999999E-2</v>
      </c>
      <c r="AY32" s="187">
        <v>1.2999999999999999E-2</v>
      </c>
      <c r="AZ32" s="188">
        <v>1.2999999999999999E-2</v>
      </c>
      <c r="BA32" s="189" t="s">
        <v>74</v>
      </c>
      <c r="BB32" s="200"/>
      <c r="BC32" s="73"/>
      <c r="BD32" s="73"/>
    </row>
    <row r="33" spans="1:56" ht="18" customHeight="1" x14ac:dyDescent="0.35">
      <c r="A33" s="114" t="str">
        <f t="shared" si="4"/>
        <v/>
      </c>
      <c r="B33" s="62" t="str">
        <f t="shared" si="5"/>
        <v/>
      </c>
      <c r="C33" s="116" t="str">
        <f>IF(B33="","",$B$5*B33+IF(A33&lt;ROUND(($F$6+1),0),A$5*VLOOKUP(A33,Paypro,ROUND(($F$6+1),0)),0))</f>
        <v/>
      </c>
      <c r="D33" s="117" t="str">
        <f t="shared" si="7"/>
        <v/>
      </c>
      <c r="E33" s="93"/>
      <c r="F33" s="94"/>
      <c r="G33" s="168"/>
      <c r="H33" s="111" t="str">
        <f t="shared" si="1"/>
        <v/>
      </c>
      <c r="I33" s="62" t="str">
        <f t="shared" si="2"/>
        <v/>
      </c>
      <c r="J33" s="112" t="str">
        <f t="shared" si="6"/>
        <v/>
      </c>
      <c r="K33" s="119" t="str">
        <f t="shared" si="8"/>
        <v/>
      </c>
      <c r="L33" s="93"/>
      <c r="M33" s="94"/>
      <c r="N33" s="73"/>
      <c r="O33" s="184">
        <v>31</v>
      </c>
      <c r="P33" s="185">
        <v>13</v>
      </c>
      <c r="Q33" s="185">
        <v>14</v>
      </c>
      <c r="R33" s="185">
        <v>16</v>
      </c>
      <c r="S33" s="186">
        <v>31</v>
      </c>
      <c r="T33" s="200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92" t="s">
        <v>75</v>
      </c>
      <c r="AW33" s="191" t="s">
        <v>36</v>
      </c>
      <c r="AX33" s="187">
        <v>1.2999999999999999E-2</v>
      </c>
      <c r="AY33" s="187">
        <v>1.2999999999999999E-2</v>
      </c>
      <c r="AZ33" s="188">
        <v>1.2999999999999999E-2</v>
      </c>
      <c r="BA33" s="189" t="s">
        <v>75</v>
      </c>
      <c r="BB33" s="200"/>
      <c r="BC33" s="73"/>
      <c r="BD33" s="73"/>
    </row>
    <row r="34" spans="1:56" ht="18" customHeight="1" x14ac:dyDescent="0.35">
      <c r="A34" s="114" t="str">
        <f t="shared" si="4"/>
        <v/>
      </c>
      <c r="B34" s="62" t="str">
        <f t="shared" si="5"/>
        <v/>
      </c>
      <c r="C34" s="116" t="str">
        <f>IF(B34="","",$B$5*B34+IF(A34&lt;ROUND(($F$6+1),0),A$5*VLOOKUP(A34,Paypro,ROUND(($F$6+1),0)),0))</f>
        <v/>
      </c>
      <c r="D34" s="117" t="str">
        <f t="shared" si="7"/>
        <v/>
      </c>
      <c r="E34" s="93"/>
      <c r="F34" s="94"/>
      <c r="G34" s="168"/>
      <c r="H34" s="111" t="str">
        <f t="shared" si="1"/>
        <v/>
      </c>
      <c r="I34" s="62" t="str">
        <f t="shared" si="2"/>
        <v/>
      </c>
      <c r="J34" s="112" t="str">
        <f t="shared" si="6"/>
        <v/>
      </c>
      <c r="K34" s="119" t="str">
        <f t="shared" si="8"/>
        <v/>
      </c>
      <c r="L34" s="93"/>
      <c r="M34" s="94"/>
      <c r="N34" s="73"/>
      <c r="O34" s="184">
        <v>32</v>
      </c>
      <c r="P34" s="185">
        <v>13</v>
      </c>
      <c r="Q34" s="185">
        <v>15</v>
      </c>
      <c r="R34" s="185">
        <v>16</v>
      </c>
      <c r="S34" s="186">
        <v>32</v>
      </c>
      <c r="T34" s="200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92" t="s">
        <v>76</v>
      </c>
      <c r="AX34" s="191" t="s">
        <v>36</v>
      </c>
      <c r="AY34" s="187">
        <v>1.2E-2</v>
      </c>
      <c r="AZ34" s="188">
        <v>1.2E-2</v>
      </c>
      <c r="BA34" s="189" t="s">
        <v>76</v>
      </c>
      <c r="BB34" s="200"/>
      <c r="BC34" s="73"/>
      <c r="BD34" s="73"/>
    </row>
    <row r="35" spans="1:56" ht="18" customHeight="1" x14ac:dyDescent="0.35">
      <c r="A35" s="114" t="str">
        <f t="shared" si="4"/>
        <v/>
      </c>
      <c r="B35" s="62" t="str">
        <f t="shared" si="5"/>
        <v/>
      </c>
      <c r="C35" s="116" t="str">
        <f>IF(B35="","",$B$5*B35+IF(A35&lt;ROUND(($F$6+1),0),A$5*VLOOKUP(A35,Paypro,ROUND(($F$6+1),0)),0))</f>
        <v/>
      </c>
      <c r="D35" s="117" t="str">
        <f t="shared" si="7"/>
        <v/>
      </c>
      <c r="E35" s="93"/>
      <c r="F35" s="94"/>
      <c r="G35" s="168"/>
      <c r="H35" s="111" t="str">
        <f t="shared" si="1"/>
        <v/>
      </c>
      <c r="I35" s="62" t="str">
        <f t="shared" si="2"/>
        <v/>
      </c>
      <c r="J35" s="112" t="str">
        <f t="shared" si="6"/>
        <v/>
      </c>
      <c r="K35" s="119" t="str">
        <f t="shared" si="8"/>
        <v/>
      </c>
      <c r="L35" s="93"/>
      <c r="M35" s="94"/>
      <c r="N35" s="73"/>
      <c r="O35" s="184">
        <v>33</v>
      </c>
      <c r="P35" s="185">
        <v>14</v>
      </c>
      <c r="Q35" s="185">
        <v>15</v>
      </c>
      <c r="R35" s="185">
        <v>17</v>
      </c>
      <c r="S35" s="186">
        <v>33</v>
      </c>
      <c r="T35" s="200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2" t="s">
        <v>77</v>
      </c>
      <c r="AY35" s="191" t="s">
        <v>36</v>
      </c>
      <c r="AZ35" s="188">
        <v>1.2E-2</v>
      </c>
      <c r="BA35" s="189" t="s">
        <v>77</v>
      </c>
      <c r="BB35" s="200"/>
      <c r="BC35" s="73"/>
      <c r="BD35" s="73"/>
    </row>
    <row r="36" spans="1:56" ht="18" customHeight="1" x14ac:dyDescent="0.35">
      <c r="A36" s="114" t="str">
        <f t="shared" si="4"/>
        <v/>
      </c>
      <c r="B36" s="62" t="str">
        <f t="shared" si="5"/>
        <v/>
      </c>
      <c r="C36" s="116" t="str">
        <f>IF(B36="","",$B$5*B36+IF(A36&lt;ROUND(($F$6+1),0),A$5*VLOOKUP(A36,Paypro,ROUND(($F$6+1),0)),0))</f>
        <v/>
      </c>
      <c r="D36" s="117" t="str">
        <f t="shared" si="7"/>
        <v/>
      </c>
      <c r="E36" s="93"/>
      <c r="F36" s="94"/>
      <c r="G36" s="168"/>
      <c r="H36" s="111" t="str">
        <f t="shared" si="1"/>
        <v/>
      </c>
      <c r="I36" s="62" t="str">
        <f t="shared" si="2"/>
        <v/>
      </c>
      <c r="J36" s="112" t="str">
        <f t="shared" si="6"/>
        <v/>
      </c>
      <c r="K36" s="119" t="str">
        <f t="shared" si="8"/>
        <v/>
      </c>
      <c r="L36" s="93"/>
      <c r="M36" s="94"/>
      <c r="N36" s="73"/>
      <c r="O36" s="184">
        <v>34</v>
      </c>
      <c r="P36" s="185">
        <v>14</v>
      </c>
      <c r="Q36" s="185">
        <v>16</v>
      </c>
      <c r="R36" s="185">
        <v>17</v>
      </c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204"/>
      <c r="AJ36" s="205" t="s">
        <v>78</v>
      </c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199"/>
      <c r="AY36" s="199"/>
      <c r="AZ36" s="199"/>
      <c r="BA36" s="204"/>
      <c r="BB36" s="205" t="s">
        <v>79</v>
      </c>
      <c r="BC36" s="73"/>
      <c r="BD36" s="73"/>
    </row>
    <row r="37" spans="1:56" ht="18" customHeight="1" x14ac:dyDescent="0.35">
      <c r="A37" s="114" t="str">
        <f t="shared" si="4"/>
        <v/>
      </c>
      <c r="B37" s="62" t="str">
        <f t="shared" si="5"/>
        <v/>
      </c>
      <c r="C37" s="116" t="str">
        <f>IF(B37="","",$B$5*B37+IF(A37&lt;ROUND(($F$6+1),0),A$5*VLOOKUP(A37,Paypro,ROUND(($F$6+1),0)),0))</f>
        <v/>
      </c>
      <c r="D37" s="117" t="str">
        <f t="shared" si="7"/>
        <v/>
      </c>
      <c r="E37" s="93"/>
      <c r="F37" s="94"/>
      <c r="G37" s="168"/>
      <c r="H37" s="111" t="str">
        <f t="shared" si="1"/>
        <v/>
      </c>
      <c r="I37" s="62" t="str">
        <f t="shared" si="2"/>
        <v/>
      </c>
      <c r="J37" s="112" t="str">
        <f t="shared" si="6"/>
        <v/>
      </c>
      <c r="K37" s="119" t="str">
        <f t="shared" si="8"/>
        <v/>
      </c>
      <c r="L37" s="93"/>
      <c r="M37" s="94"/>
      <c r="N37" s="73"/>
      <c r="O37" s="184">
        <v>35</v>
      </c>
      <c r="P37" s="185">
        <v>14</v>
      </c>
      <c r="Q37" s="185">
        <v>16</v>
      </c>
      <c r="R37" s="185">
        <v>18</v>
      </c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172"/>
      <c r="AY37" s="73"/>
      <c r="AZ37" s="73"/>
      <c r="BA37" s="73"/>
      <c r="BB37" s="73"/>
      <c r="BC37" s="73"/>
      <c r="BD37" s="73"/>
    </row>
    <row r="38" spans="1:56" ht="18" customHeight="1" x14ac:dyDescent="0.35">
      <c r="A38" s="114" t="str">
        <f t="shared" si="4"/>
        <v/>
      </c>
      <c r="B38" s="62" t="str">
        <f t="shared" si="5"/>
        <v/>
      </c>
      <c r="C38" s="116" t="str">
        <f>IF(B38="","",$B$5*B38+IF(A38&lt;ROUND(($F$6+1),0),A$5*VLOOKUP(A38,Paypro,ROUND(($F$6+1),0)),0))</f>
        <v/>
      </c>
      <c r="D38" s="117" t="str">
        <f t="shared" si="7"/>
        <v/>
      </c>
      <c r="E38" s="93"/>
      <c r="F38" s="94"/>
      <c r="G38" s="168"/>
      <c r="H38" s="111" t="str">
        <f t="shared" si="1"/>
        <v/>
      </c>
      <c r="I38" s="62" t="str">
        <f t="shared" si="2"/>
        <v/>
      </c>
      <c r="J38" s="112" t="str">
        <f t="shared" si="6"/>
        <v/>
      </c>
      <c r="K38" s="119" t="str">
        <f t="shared" si="8"/>
        <v/>
      </c>
      <c r="L38" s="93"/>
      <c r="M38" s="94"/>
      <c r="N38" s="73"/>
      <c r="O38" s="184">
        <v>36</v>
      </c>
      <c r="P38" s="185">
        <v>15</v>
      </c>
      <c r="Q38" s="185">
        <v>17</v>
      </c>
      <c r="R38" s="185">
        <v>18</v>
      </c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172"/>
      <c r="AY38" s="73"/>
      <c r="AZ38" s="73"/>
      <c r="BA38" s="73"/>
      <c r="BB38" s="73"/>
      <c r="BC38" s="73"/>
      <c r="BD38" s="73"/>
    </row>
    <row r="39" spans="1:56" ht="18" customHeight="1" x14ac:dyDescent="0.35">
      <c r="A39" s="114" t="str">
        <f t="shared" si="4"/>
        <v/>
      </c>
      <c r="B39" s="62" t="str">
        <f t="shared" si="5"/>
        <v/>
      </c>
      <c r="C39" s="116" t="str">
        <f>IF(B39="","",$B$5*B39+IF(A39&lt;ROUND(($F$6+1),0),A$5*VLOOKUP(A39,Paypro,ROUND(($F$6+1),0)),0))</f>
        <v/>
      </c>
      <c r="D39" s="117" t="str">
        <f t="shared" si="7"/>
        <v/>
      </c>
      <c r="E39" s="93"/>
      <c r="F39" s="94"/>
      <c r="G39" s="168"/>
      <c r="H39" s="111" t="str">
        <f t="shared" si="1"/>
        <v/>
      </c>
      <c r="I39" s="62" t="str">
        <f t="shared" si="2"/>
        <v/>
      </c>
      <c r="J39" s="112" t="str">
        <f t="shared" si="6"/>
        <v/>
      </c>
      <c r="K39" s="119" t="str">
        <f t="shared" si="8"/>
        <v/>
      </c>
      <c r="L39" s="93"/>
      <c r="M39" s="94"/>
      <c r="N39" s="73"/>
      <c r="O39" s="184">
        <v>37</v>
      </c>
      <c r="P39" s="185">
        <v>15</v>
      </c>
      <c r="Q39" s="185">
        <v>17</v>
      </c>
      <c r="R39" s="185">
        <v>19</v>
      </c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172"/>
      <c r="AY39" s="73"/>
      <c r="AZ39" s="73"/>
      <c r="BA39" s="73"/>
      <c r="BB39" s="73"/>
      <c r="BC39" s="73"/>
      <c r="BD39" s="73"/>
    </row>
    <row r="40" spans="1:56" ht="18" customHeight="1" x14ac:dyDescent="0.35">
      <c r="A40" s="114" t="str">
        <f t="shared" si="4"/>
        <v/>
      </c>
      <c r="B40" s="62" t="str">
        <f t="shared" si="5"/>
        <v/>
      </c>
      <c r="C40" s="116" t="str">
        <f>IF(B40="","",$B$5*B40+IF(A40&lt;ROUND(($F$6+1),0),A$5*VLOOKUP(A40,Paypro,ROUND(($F$6+1),0)),0))</f>
        <v/>
      </c>
      <c r="D40" s="117" t="str">
        <f t="shared" si="7"/>
        <v/>
      </c>
      <c r="E40" s="93"/>
      <c r="F40" s="94"/>
      <c r="G40" s="168"/>
      <c r="H40" s="111" t="str">
        <f t="shared" si="1"/>
        <v/>
      </c>
      <c r="I40" s="62" t="str">
        <f t="shared" si="2"/>
        <v/>
      </c>
      <c r="J40" s="112" t="str">
        <f t="shared" si="6"/>
        <v/>
      </c>
      <c r="K40" s="119" t="str">
        <f t="shared" si="8"/>
        <v/>
      </c>
      <c r="L40" s="93"/>
      <c r="M40" s="94"/>
      <c r="N40" s="73"/>
      <c r="O40" s="184">
        <v>38</v>
      </c>
      <c r="P40" s="185">
        <v>16</v>
      </c>
      <c r="Q40" s="185">
        <v>18</v>
      </c>
      <c r="R40" s="185">
        <v>19</v>
      </c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172"/>
      <c r="AY40" s="73"/>
      <c r="AZ40" s="73"/>
      <c r="BA40" s="73"/>
      <c r="BB40" s="73"/>
      <c r="BC40" s="73"/>
      <c r="BD40" s="73"/>
    </row>
    <row r="41" spans="1:56" ht="18" customHeight="1" x14ac:dyDescent="0.35">
      <c r="A41" s="114" t="str">
        <f t="shared" si="4"/>
        <v/>
      </c>
      <c r="B41" s="62" t="str">
        <f t="shared" si="5"/>
        <v/>
      </c>
      <c r="C41" s="116" t="str">
        <f>IF(B41="","",$B$5*B41+IF(A41&lt;ROUND(($F$6+1),0),A$5*VLOOKUP(A41,Paypro,ROUND(($F$6+1),0)),0))</f>
        <v/>
      </c>
      <c r="D41" s="117" t="str">
        <f t="shared" si="7"/>
        <v/>
      </c>
      <c r="E41" s="93"/>
      <c r="F41" s="94"/>
      <c r="G41" s="168"/>
      <c r="H41" s="111" t="str">
        <f t="shared" si="1"/>
        <v/>
      </c>
      <c r="I41" s="62" t="str">
        <f t="shared" si="2"/>
        <v/>
      </c>
      <c r="J41" s="112" t="str">
        <f t="shared" si="6"/>
        <v/>
      </c>
      <c r="K41" s="119" t="str">
        <f t="shared" si="8"/>
        <v/>
      </c>
      <c r="L41" s="93"/>
      <c r="M41" s="94"/>
      <c r="N41" s="73"/>
      <c r="O41" s="184">
        <v>39</v>
      </c>
      <c r="P41" s="185">
        <v>16</v>
      </c>
      <c r="Q41" s="185">
        <v>18</v>
      </c>
      <c r="R41" s="185">
        <v>20</v>
      </c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172"/>
      <c r="AY41" s="73"/>
      <c r="AZ41" s="73"/>
      <c r="BA41" s="73"/>
      <c r="BB41" s="73"/>
      <c r="BC41" s="73"/>
      <c r="BD41" s="73"/>
    </row>
    <row r="42" spans="1:56" ht="18" customHeight="1" x14ac:dyDescent="0.35">
      <c r="A42" s="114" t="str">
        <f t="shared" si="4"/>
        <v/>
      </c>
      <c r="B42" s="62" t="str">
        <f t="shared" si="5"/>
        <v/>
      </c>
      <c r="C42" s="116" t="str">
        <f>IF(B42="","",$B$5*B42+IF(A42&lt;ROUND(($F$6+1),0),A$5*VLOOKUP(A42,Paypro,ROUND(($F$6+1),0)),0))</f>
        <v/>
      </c>
      <c r="D42" s="117" t="str">
        <f t="shared" si="7"/>
        <v/>
      </c>
      <c r="E42" s="93"/>
      <c r="F42" s="94"/>
      <c r="G42" s="168"/>
      <c r="H42" s="111" t="str">
        <f t="shared" si="1"/>
        <v/>
      </c>
      <c r="I42" s="62" t="str">
        <f t="shared" si="2"/>
        <v/>
      </c>
      <c r="J42" s="112" t="str">
        <f t="shared" si="6"/>
        <v/>
      </c>
      <c r="K42" s="119" t="str">
        <f t="shared" si="8"/>
        <v/>
      </c>
      <c r="L42" s="93"/>
      <c r="M42" s="94"/>
      <c r="N42" s="73"/>
      <c r="O42" s="184">
        <v>40</v>
      </c>
      <c r="P42" s="185">
        <v>16</v>
      </c>
      <c r="Q42" s="185">
        <v>18</v>
      </c>
      <c r="R42" s="185">
        <v>20</v>
      </c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172"/>
      <c r="AY42" s="73"/>
      <c r="AZ42" s="73"/>
      <c r="BA42" s="73"/>
      <c r="BB42" s="73"/>
      <c r="BC42" s="73"/>
      <c r="BD42" s="73"/>
    </row>
    <row r="43" spans="1:56" ht="18" customHeight="1" thickBot="1" x14ac:dyDescent="0.4">
      <c r="A43" s="115" t="str">
        <f t="shared" si="4"/>
        <v/>
      </c>
      <c r="B43" s="95" t="str">
        <f t="shared" si="5"/>
        <v/>
      </c>
      <c r="C43" s="116" t="str">
        <f>IF(B43="","",$B$5*B43+IF(A43&lt;ROUND(($F$6+1),0),A$5*VLOOKUP(A43,Paypro,ROUND(($F$6+1),0)),0))</f>
        <v/>
      </c>
      <c r="D43" s="118" t="str">
        <f t="shared" si="7"/>
        <v/>
      </c>
      <c r="E43" s="96"/>
      <c r="F43" s="97"/>
      <c r="G43" s="168"/>
      <c r="H43" s="111" t="str">
        <f t="shared" si="1"/>
        <v/>
      </c>
      <c r="I43" s="62" t="str">
        <f t="shared" si="2"/>
        <v/>
      </c>
      <c r="J43" s="112" t="str">
        <f t="shared" si="6"/>
        <v/>
      </c>
      <c r="K43" s="120" t="str">
        <f t="shared" si="8"/>
        <v/>
      </c>
      <c r="L43" s="96"/>
      <c r="M43" s="97"/>
      <c r="N43" s="73"/>
      <c r="O43" s="184">
        <v>41</v>
      </c>
      <c r="P43" s="185">
        <v>17</v>
      </c>
      <c r="Q43" s="185">
        <v>19</v>
      </c>
      <c r="R43" s="185">
        <v>21</v>
      </c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172"/>
      <c r="AY43" s="73"/>
      <c r="AZ43" s="73"/>
      <c r="BA43" s="73"/>
      <c r="BB43" s="73"/>
      <c r="BC43" s="73"/>
      <c r="BD43" s="73"/>
    </row>
    <row r="44" spans="1:56" ht="21" customHeight="1" thickBot="1" x14ac:dyDescent="0.4">
      <c r="A44" s="98"/>
      <c r="B44" s="99">
        <f>SUM(B11:B43)</f>
        <v>0</v>
      </c>
      <c r="C44" s="100">
        <f>SUM(C11:C43)</f>
        <v>0</v>
      </c>
      <c r="D44" s="101">
        <f>SUM(D11:D43)</f>
        <v>0</v>
      </c>
      <c r="E44" s="103">
        <f>SUM(E11:E43)</f>
        <v>0</v>
      </c>
      <c r="F44" s="102"/>
      <c r="G44" s="168"/>
      <c r="H44" s="122"/>
      <c r="I44" s="99">
        <f>SUM(I11:I43)</f>
        <v>0</v>
      </c>
      <c r="J44" s="113">
        <f>SUM(J11:J43)</f>
        <v>0</v>
      </c>
      <c r="K44" s="121">
        <f>SUM(K11:K43)</f>
        <v>0</v>
      </c>
      <c r="L44" s="103">
        <f>SUM(L11:L43)</f>
        <v>0</v>
      </c>
      <c r="M44" s="123"/>
      <c r="N44" s="73"/>
      <c r="O44" s="184">
        <v>42</v>
      </c>
      <c r="P44" s="185">
        <v>17</v>
      </c>
      <c r="Q44" s="185">
        <v>19</v>
      </c>
      <c r="R44" s="185">
        <v>21</v>
      </c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172"/>
      <c r="AY44" s="73"/>
      <c r="AZ44" s="73"/>
      <c r="BA44" s="73"/>
      <c r="BB44" s="73"/>
      <c r="BC44" s="73"/>
      <c r="BD44" s="73"/>
    </row>
    <row r="45" spans="1:56" x14ac:dyDescent="0.3">
      <c r="A45" s="208" t="s">
        <v>122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184">
        <v>43</v>
      </c>
      <c r="P45" s="185">
        <v>18</v>
      </c>
      <c r="Q45" s="185">
        <v>20</v>
      </c>
      <c r="R45" s="185">
        <v>22</v>
      </c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172"/>
      <c r="AY45" s="73"/>
      <c r="AZ45" s="73"/>
      <c r="BA45" s="73"/>
      <c r="BB45" s="73"/>
      <c r="BC45" s="73"/>
      <c r="BD45" s="73"/>
    </row>
    <row r="46" spans="1:56" ht="33" customHeight="1" x14ac:dyDescent="0.3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184">
        <v>44</v>
      </c>
      <c r="P46" s="185">
        <v>18</v>
      </c>
      <c r="Q46" s="185">
        <v>20</v>
      </c>
      <c r="R46" s="185">
        <v>22</v>
      </c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172"/>
      <c r="AY46" s="73"/>
      <c r="AZ46" s="73"/>
      <c r="BA46" s="73"/>
      <c r="BB46" s="73"/>
      <c r="BC46" s="73"/>
      <c r="BD46" s="73"/>
    </row>
    <row r="47" spans="1:56" ht="16.5" customHeight="1" x14ac:dyDescent="0.3">
      <c r="O47" s="56">
        <v>45</v>
      </c>
      <c r="P47" s="185">
        <v>18</v>
      </c>
      <c r="Q47" s="185">
        <v>21</v>
      </c>
      <c r="R47" s="185">
        <v>23</v>
      </c>
    </row>
    <row r="48" spans="1:56" x14ac:dyDescent="0.3">
      <c r="O48" s="56">
        <v>46</v>
      </c>
      <c r="P48" s="185">
        <v>19</v>
      </c>
      <c r="Q48" s="185">
        <v>21</v>
      </c>
      <c r="R48" s="185">
        <v>23</v>
      </c>
    </row>
    <row r="49" spans="15:21" x14ac:dyDescent="0.3">
      <c r="O49" s="56">
        <v>47</v>
      </c>
      <c r="P49" s="185">
        <v>19</v>
      </c>
      <c r="Q49" s="185">
        <v>22</v>
      </c>
      <c r="R49" s="185">
        <v>24</v>
      </c>
    </row>
    <row r="50" spans="15:21" x14ac:dyDescent="0.3">
      <c r="O50" s="56">
        <v>48</v>
      </c>
      <c r="P50" s="185">
        <v>20</v>
      </c>
      <c r="Q50" s="185">
        <v>22</v>
      </c>
      <c r="R50" s="185">
        <v>24</v>
      </c>
    </row>
    <row r="51" spans="15:21" x14ac:dyDescent="0.3">
      <c r="O51" s="56">
        <v>49</v>
      </c>
      <c r="P51" s="185">
        <v>20</v>
      </c>
      <c r="Q51" s="185">
        <v>23</v>
      </c>
      <c r="R51" s="185">
        <v>25</v>
      </c>
    </row>
    <row r="52" spans="15:21" x14ac:dyDescent="0.3">
      <c r="O52" s="56">
        <v>50</v>
      </c>
      <c r="P52" s="185">
        <v>20</v>
      </c>
      <c r="Q52" s="185">
        <v>23</v>
      </c>
      <c r="R52" s="185">
        <v>25</v>
      </c>
    </row>
    <row r="53" spans="15:21" x14ac:dyDescent="0.3">
      <c r="O53" s="56">
        <v>51</v>
      </c>
      <c r="P53" s="185">
        <v>21</v>
      </c>
      <c r="Q53" s="185">
        <v>23</v>
      </c>
      <c r="R53" s="185">
        <v>26</v>
      </c>
    </row>
    <row r="54" spans="15:21" x14ac:dyDescent="0.3">
      <c r="O54" s="56">
        <v>52</v>
      </c>
      <c r="P54" s="185">
        <v>21</v>
      </c>
      <c r="Q54" s="185">
        <v>24</v>
      </c>
      <c r="R54" s="185">
        <v>26</v>
      </c>
    </row>
    <row r="55" spans="15:21" x14ac:dyDescent="0.3">
      <c r="O55" s="56">
        <v>53</v>
      </c>
      <c r="P55" s="185">
        <v>22</v>
      </c>
      <c r="Q55" s="185">
        <v>24</v>
      </c>
      <c r="R55" s="185">
        <v>27</v>
      </c>
    </row>
    <row r="56" spans="15:21" x14ac:dyDescent="0.3">
      <c r="O56" s="56">
        <v>54</v>
      </c>
      <c r="P56" s="185">
        <v>22</v>
      </c>
      <c r="Q56" s="185">
        <v>25</v>
      </c>
      <c r="R56" s="185">
        <v>27</v>
      </c>
    </row>
    <row r="57" spans="15:21" x14ac:dyDescent="0.3">
      <c r="O57" s="56">
        <v>55</v>
      </c>
      <c r="P57" s="185">
        <v>22</v>
      </c>
      <c r="Q57" s="185">
        <v>25</v>
      </c>
      <c r="R57" s="185">
        <v>28</v>
      </c>
    </row>
    <row r="58" spans="15:21" x14ac:dyDescent="0.3">
      <c r="O58" s="56">
        <v>56</v>
      </c>
      <c r="P58" s="185">
        <v>23</v>
      </c>
      <c r="Q58" s="185">
        <v>26</v>
      </c>
      <c r="R58" s="185">
        <v>28</v>
      </c>
      <c r="U58" s="50"/>
    </row>
    <row r="59" spans="15:21" x14ac:dyDescent="0.3">
      <c r="O59" s="56">
        <v>57</v>
      </c>
      <c r="P59" s="185">
        <v>23</v>
      </c>
      <c r="Q59" s="185">
        <v>26</v>
      </c>
      <c r="R59" s="185">
        <v>29</v>
      </c>
    </row>
    <row r="60" spans="15:21" x14ac:dyDescent="0.3">
      <c r="O60" s="56">
        <v>58</v>
      </c>
      <c r="P60" s="185">
        <v>24</v>
      </c>
      <c r="Q60" s="185">
        <v>27</v>
      </c>
      <c r="R60" s="185">
        <v>29</v>
      </c>
    </row>
    <row r="61" spans="15:21" x14ac:dyDescent="0.3">
      <c r="O61" s="56">
        <v>59</v>
      </c>
      <c r="P61" s="185">
        <v>24</v>
      </c>
      <c r="Q61" s="185">
        <v>27</v>
      </c>
      <c r="R61" s="185">
        <v>30</v>
      </c>
    </row>
    <row r="62" spans="15:21" x14ac:dyDescent="0.3">
      <c r="O62" s="56">
        <v>60</v>
      </c>
      <c r="P62" s="185">
        <v>24</v>
      </c>
      <c r="Q62" s="185">
        <v>27</v>
      </c>
      <c r="R62" s="185">
        <v>30</v>
      </c>
    </row>
    <row r="63" spans="15:21" x14ac:dyDescent="0.3">
      <c r="O63" s="56">
        <v>61</v>
      </c>
      <c r="P63" s="185">
        <v>25</v>
      </c>
      <c r="Q63" s="185">
        <v>28</v>
      </c>
      <c r="R63" s="185">
        <v>31</v>
      </c>
    </row>
    <row r="64" spans="15:21" x14ac:dyDescent="0.3">
      <c r="O64" s="56">
        <v>62</v>
      </c>
      <c r="P64" s="185">
        <v>25</v>
      </c>
      <c r="Q64" s="185">
        <v>28</v>
      </c>
      <c r="R64" s="185">
        <v>31</v>
      </c>
    </row>
    <row r="65" spans="15:18" x14ac:dyDescent="0.3">
      <c r="O65" s="56">
        <v>63</v>
      </c>
      <c r="P65" s="185">
        <v>26</v>
      </c>
      <c r="Q65" s="185">
        <v>29</v>
      </c>
      <c r="R65" s="185">
        <v>32</v>
      </c>
    </row>
    <row r="66" spans="15:18" x14ac:dyDescent="0.3">
      <c r="O66" s="56">
        <v>64</v>
      </c>
      <c r="P66" s="185">
        <v>26</v>
      </c>
      <c r="Q66" s="185">
        <v>29</v>
      </c>
      <c r="R66" s="185">
        <v>32</v>
      </c>
    </row>
    <row r="67" spans="15:18" x14ac:dyDescent="0.3">
      <c r="O67" s="56">
        <v>65</v>
      </c>
      <c r="P67" s="185">
        <v>26</v>
      </c>
      <c r="Q67" s="185">
        <v>30</v>
      </c>
      <c r="R67" s="185">
        <v>33</v>
      </c>
    </row>
    <row r="68" spans="15:18" x14ac:dyDescent="0.3">
      <c r="O68" s="56">
        <v>66</v>
      </c>
      <c r="P68" s="185">
        <v>27</v>
      </c>
      <c r="Q68" s="185">
        <v>30</v>
      </c>
      <c r="R68" s="185">
        <v>33</v>
      </c>
    </row>
    <row r="69" spans="15:18" x14ac:dyDescent="0.3">
      <c r="O69" s="56">
        <v>67</v>
      </c>
      <c r="P69" s="185">
        <v>27</v>
      </c>
      <c r="Q69" s="185">
        <v>31</v>
      </c>
      <c r="R69" s="185">
        <v>34</v>
      </c>
    </row>
    <row r="70" spans="15:18" x14ac:dyDescent="0.3">
      <c r="O70" s="56">
        <v>68</v>
      </c>
      <c r="P70" s="185">
        <v>28</v>
      </c>
      <c r="Q70" s="185">
        <v>31</v>
      </c>
      <c r="R70" s="185">
        <v>34</v>
      </c>
    </row>
    <row r="71" spans="15:18" x14ac:dyDescent="0.3">
      <c r="O71" s="56">
        <v>69</v>
      </c>
      <c r="P71" s="185">
        <v>28</v>
      </c>
      <c r="Q71" s="185">
        <v>32</v>
      </c>
      <c r="R71" s="185">
        <v>35</v>
      </c>
    </row>
    <row r="72" spans="15:18" x14ac:dyDescent="0.3">
      <c r="O72" s="56">
        <v>70</v>
      </c>
      <c r="P72" s="185">
        <v>28</v>
      </c>
      <c r="Q72" s="185">
        <v>32</v>
      </c>
      <c r="R72" s="185">
        <v>35</v>
      </c>
    </row>
    <row r="73" spans="15:18" x14ac:dyDescent="0.3">
      <c r="O73" s="56">
        <v>71</v>
      </c>
      <c r="P73" s="185">
        <v>29</v>
      </c>
      <c r="Q73" s="185">
        <v>32</v>
      </c>
      <c r="R73" s="185">
        <v>36</v>
      </c>
    </row>
    <row r="74" spans="15:18" x14ac:dyDescent="0.3">
      <c r="O74" s="56">
        <v>72</v>
      </c>
      <c r="P74" s="185">
        <v>29</v>
      </c>
      <c r="Q74" s="185">
        <v>33</v>
      </c>
      <c r="R74" s="185">
        <v>36</v>
      </c>
    </row>
    <row r="75" spans="15:18" x14ac:dyDescent="0.3">
      <c r="O75" s="56">
        <v>73</v>
      </c>
      <c r="P75" s="185">
        <v>30</v>
      </c>
      <c r="Q75" s="185">
        <v>33</v>
      </c>
      <c r="R75" s="185">
        <v>37</v>
      </c>
    </row>
    <row r="76" spans="15:18" x14ac:dyDescent="0.3">
      <c r="O76" s="56">
        <v>74</v>
      </c>
      <c r="P76" s="185">
        <v>30</v>
      </c>
      <c r="Q76" s="185">
        <v>34</v>
      </c>
      <c r="R76" s="185">
        <v>37</v>
      </c>
    </row>
    <row r="77" spans="15:18" x14ac:dyDescent="0.3">
      <c r="O77" s="56">
        <v>75</v>
      </c>
      <c r="P77" s="185">
        <v>30</v>
      </c>
      <c r="Q77" s="185">
        <v>34</v>
      </c>
      <c r="R77" s="185">
        <v>38</v>
      </c>
    </row>
    <row r="78" spans="15:18" x14ac:dyDescent="0.3">
      <c r="O78" s="56">
        <v>76</v>
      </c>
      <c r="P78" s="185">
        <v>31</v>
      </c>
      <c r="Q78" s="185">
        <v>35</v>
      </c>
      <c r="R78" s="185">
        <v>38</v>
      </c>
    </row>
    <row r="79" spans="15:18" x14ac:dyDescent="0.3">
      <c r="O79" s="56">
        <v>77</v>
      </c>
      <c r="P79" s="185">
        <v>31</v>
      </c>
      <c r="Q79" s="185">
        <v>35</v>
      </c>
      <c r="R79" s="185">
        <v>39</v>
      </c>
    </row>
    <row r="80" spans="15:18" x14ac:dyDescent="0.3">
      <c r="O80" s="56">
        <v>78</v>
      </c>
      <c r="P80" s="185">
        <v>32</v>
      </c>
      <c r="Q80" s="185">
        <v>36</v>
      </c>
      <c r="R80" s="185">
        <v>39</v>
      </c>
    </row>
    <row r="81" spans="15:18" x14ac:dyDescent="0.3">
      <c r="O81" s="56">
        <v>79</v>
      </c>
      <c r="P81" s="185">
        <v>32</v>
      </c>
      <c r="Q81" s="185">
        <v>36</v>
      </c>
      <c r="R81" s="185">
        <v>40</v>
      </c>
    </row>
    <row r="82" spans="15:18" x14ac:dyDescent="0.3">
      <c r="O82" s="56">
        <v>80</v>
      </c>
      <c r="P82" s="185">
        <v>32</v>
      </c>
      <c r="Q82" s="185">
        <v>36</v>
      </c>
      <c r="R82" s="185">
        <v>40</v>
      </c>
    </row>
    <row r="83" spans="15:18" x14ac:dyDescent="0.3">
      <c r="O83" s="56">
        <v>81</v>
      </c>
      <c r="P83" s="185">
        <v>33</v>
      </c>
      <c r="Q83" s="185">
        <v>37</v>
      </c>
      <c r="R83" s="185">
        <v>41</v>
      </c>
    </row>
    <row r="84" spans="15:18" x14ac:dyDescent="0.3">
      <c r="O84" s="56">
        <v>82</v>
      </c>
      <c r="P84" s="185">
        <v>33</v>
      </c>
      <c r="Q84" s="185">
        <v>37</v>
      </c>
      <c r="R84" s="185">
        <v>41</v>
      </c>
    </row>
    <row r="85" spans="15:18" x14ac:dyDescent="0.3">
      <c r="O85" s="56">
        <v>83</v>
      </c>
      <c r="P85" s="185">
        <v>34</v>
      </c>
      <c r="Q85" s="185">
        <v>38</v>
      </c>
      <c r="R85" s="185">
        <v>42</v>
      </c>
    </row>
    <row r="86" spans="15:18" x14ac:dyDescent="0.3">
      <c r="O86" s="56">
        <v>84</v>
      </c>
      <c r="P86" s="185">
        <v>34</v>
      </c>
      <c r="Q86" s="185">
        <v>38</v>
      </c>
      <c r="R86" s="185">
        <v>42</v>
      </c>
    </row>
    <row r="87" spans="15:18" x14ac:dyDescent="0.3">
      <c r="O87" s="56">
        <v>85</v>
      </c>
      <c r="P87" s="185">
        <v>34</v>
      </c>
      <c r="Q87" s="185">
        <v>39</v>
      </c>
      <c r="R87" s="185">
        <v>43</v>
      </c>
    </row>
    <row r="88" spans="15:18" x14ac:dyDescent="0.3">
      <c r="O88" s="56">
        <v>86</v>
      </c>
      <c r="P88" s="185">
        <v>35</v>
      </c>
      <c r="Q88" s="185">
        <v>39</v>
      </c>
      <c r="R88" s="185">
        <v>43</v>
      </c>
    </row>
    <row r="89" spans="15:18" x14ac:dyDescent="0.3">
      <c r="O89" s="56">
        <v>87</v>
      </c>
      <c r="P89" s="185">
        <v>35</v>
      </c>
      <c r="Q89" s="185">
        <v>40</v>
      </c>
      <c r="R89" s="185">
        <v>44</v>
      </c>
    </row>
    <row r="90" spans="15:18" x14ac:dyDescent="0.3">
      <c r="O90" s="56">
        <v>88</v>
      </c>
      <c r="P90" s="185">
        <v>36</v>
      </c>
      <c r="Q90" s="185">
        <v>40</v>
      </c>
      <c r="R90" s="185">
        <v>44</v>
      </c>
    </row>
    <row r="91" spans="15:18" x14ac:dyDescent="0.3">
      <c r="O91" s="56">
        <v>89</v>
      </c>
      <c r="P91" s="185">
        <v>36</v>
      </c>
      <c r="Q91" s="185">
        <v>41</v>
      </c>
      <c r="R91" s="185">
        <v>45</v>
      </c>
    </row>
    <row r="92" spans="15:18" x14ac:dyDescent="0.3">
      <c r="O92" s="56">
        <v>90</v>
      </c>
      <c r="P92" s="185">
        <v>36</v>
      </c>
      <c r="Q92" s="185">
        <v>41</v>
      </c>
      <c r="R92" s="185">
        <v>45</v>
      </c>
    </row>
    <row r="93" spans="15:18" x14ac:dyDescent="0.3">
      <c r="O93" s="56">
        <v>91</v>
      </c>
      <c r="P93" s="185">
        <v>37</v>
      </c>
      <c r="Q93" s="185">
        <v>41</v>
      </c>
      <c r="R93" s="185">
        <v>46</v>
      </c>
    </row>
    <row r="94" spans="15:18" x14ac:dyDescent="0.3">
      <c r="O94" s="56">
        <v>92</v>
      </c>
      <c r="P94" s="185">
        <v>37</v>
      </c>
      <c r="Q94" s="185">
        <v>42</v>
      </c>
      <c r="R94" s="185">
        <v>46</v>
      </c>
    </row>
    <row r="95" spans="15:18" x14ac:dyDescent="0.3">
      <c r="O95" s="56">
        <v>93</v>
      </c>
      <c r="P95" s="185">
        <v>38</v>
      </c>
      <c r="Q95" s="185">
        <v>42</v>
      </c>
      <c r="R95" s="185">
        <v>47</v>
      </c>
    </row>
    <row r="96" spans="15:18" x14ac:dyDescent="0.3">
      <c r="O96" s="56">
        <v>94</v>
      </c>
      <c r="P96" s="185">
        <v>38</v>
      </c>
      <c r="Q96" s="185">
        <v>43</v>
      </c>
      <c r="R96" s="185">
        <v>47</v>
      </c>
    </row>
    <row r="97" spans="15:18" x14ac:dyDescent="0.3">
      <c r="O97" s="56">
        <v>95</v>
      </c>
      <c r="P97" s="185">
        <v>38</v>
      </c>
      <c r="Q97" s="185">
        <v>43</v>
      </c>
      <c r="R97" s="185">
        <v>48</v>
      </c>
    </row>
    <row r="98" spans="15:18" x14ac:dyDescent="0.3">
      <c r="O98" s="56">
        <v>96</v>
      </c>
      <c r="P98" s="185">
        <v>39</v>
      </c>
      <c r="Q98" s="185">
        <v>44</v>
      </c>
      <c r="R98" s="185">
        <v>48</v>
      </c>
    </row>
    <row r="99" spans="15:18" x14ac:dyDescent="0.3">
      <c r="O99" s="56">
        <v>97</v>
      </c>
      <c r="P99" s="185">
        <v>39</v>
      </c>
      <c r="Q99" s="185">
        <v>44</v>
      </c>
      <c r="R99" s="185">
        <v>49</v>
      </c>
    </row>
    <row r="100" spans="15:18" x14ac:dyDescent="0.3">
      <c r="O100" s="56">
        <v>98</v>
      </c>
      <c r="P100" s="185">
        <v>40</v>
      </c>
      <c r="Q100" s="185">
        <v>45</v>
      </c>
      <c r="R100" s="185">
        <v>49</v>
      </c>
    </row>
    <row r="101" spans="15:18" x14ac:dyDescent="0.3">
      <c r="O101" s="56">
        <v>99</v>
      </c>
      <c r="P101" s="185">
        <v>40</v>
      </c>
      <c r="Q101" s="185">
        <v>45</v>
      </c>
      <c r="R101" s="185">
        <v>50</v>
      </c>
    </row>
    <row r="102" spans="15:18" x14ac:dyDescent="0.3">
      <c r="O102" s="56">
        <v>100</v>
      </c>
      <c r="P102" s="185">
        <v>40</v>
      </c>
      <c r="Q102" s="185">
        <v>45</v>
      </c>
      <c r="R102" s="185">
        <v>50</v>
      </c>
    </row>
    <row r="103" spans="15:18" x14ac:dyDescent="0.3">
      <c r="O103" s="56">
        <v>101</v>
      </c>
      <c r="P103" s="185">
        <v>41</v>
      </c>
      <c r="Q103" s="185">
        <v>46</v>
      </c>
      <c r="R103" s="185">
        <v>51</v>
      </c>
    </row>
    <row r="104" spans="15:18" x14ac:dyDescent="0.3">
      <c r="O104" s="56">
        <v>102</v>
      </c>
      <c r="P104" s="185">
        <v>41</v>
      </c>
      <c r="Q104" s="185">
        <v>46</v>
      </c>
      <c r="R104" s="185">
        <v>51</v>
      </c>
    </row>
    <row r="105" spans="15:18" x14ac:dyDescent="0.3">
      <c r="O105" s="56">
        <v>103</v>
      </c>
      <c r="P105" s="185">
        <v>42</v>
      </c>
      <c r="Q105" s="185">
        <v>47</v>
      </c>
      <c r="R105" s="185">
        <v>52</v>
      </c>
    </row>
    <row r="106" spans="15:18" x14ac:dyDescent="0.3">
      <c r="O106" s="56">
        <v>104</v>
      </c>
      <c r="P106" s="185">
        <v>42</v>
      </c>
      <c r="Q106" s="185">
        <v>47</v>
      </c>
      <c r="R106" s="185">
        <v>52</v>
      </c>
    </row>
    <row r="107" spans="15:18" x14ac:dyDescent="0.3">
      <c r="O107" s="56">
        <v>105</v>
      </c>
      <c r="P107" s="185">
        <v>42</v>
      </c>
      <c r="Q107" s="185">
        <v>48</v>
      </c>
      <c r="R107" s="185">
        <v>53</v>
      </c>
    </row>
    <row r="108" spans="15:18" x14ac:dyDescent="0.3">
      <c r="O108" s="56">
        <v>106</v>
      </c>
      <c r="P108" s="185">
        <v>43</v>
      </c>
      <c r="Q108" s="185">
        <v>48</v>
      </c>
      <c r="R108" s="185">
        <v>53</v>
      </c>
    </row>
    <row r="109" spans="15:18" x14ac:dyDescent="0.3">
      <c r="O109" s="56">
        <v>107</v>
      </c>
      <c r="P109" s="185">
        <v>43</v>
      </c>
      <c r="Q109" s="185">
        <v>49</v>
      </c>
      <c r="R109" s="185">
        <v>54</v>
      </c>
    </row>
    <row r="110" spans="15:18" x14ac:dyDescent="0.3">
      <c r="O110" s="56">
        <v>108</v>
      </c>
      <c r="P110" s="185">
        <v>44</v>
      </c>
      <c r="Q110" s="185">
        <v>49</v>
      </c>
      <c r="R110" s="185">
        <v>54</v>
      </c>
    </row>
    <row r="111" spans="15:18" x14ac:dyDescent="0.3">
      <c r="O111" s="56">
        <v>109</v>
      </c>
      <c r="P111" s="185">
        <v>44</v>
      </c>
      <c r="Q111" s="185">
        <v>50</v>
      </c>
      <c r="R111" s="185">
        <v>55</v>
      </c>
    </row>
    <row r="112" spans="15:18" x14ac:dyDescent="0.3">
      <c r="O112" s="56">
        <v>110</v>
      </c>
      <c r="P112" s="185">
        <v>44</v>
      </c>
      <c r="Q112" s="185">
        <v>50</v>
      </c>
      <c r="R112" s="185">
        <v>55</v>
      </c>
    </row>
    <row r="113" spans="15:18" x14ac:dyDescent="0.3">
      <c r="O113" s="56">
        <v>111</v>
      </c>
      <c r="P113" s="185">
        <v>45</v>
      </c>
      <c r="Q113" s="185">
        <v>50</v>
      </c>
      <c r="R113" s="185">
        <v>56</v>
      </c>
    </row>
    <row r="114" spans="15:18" x14ac:dyDescent="0.3">
      <c r="O114" s="56">
        <v>112</v>
      </c>
      <c r="P114" s="185">
        <v>45</v>
      </c>
      <c r="Q114" s="185">
        <v>51</v>
      </c>
      <c r="R114" s="185">
        <v>56</v>
      </c>
    </row>
    <row r="115" spans="15:18" x14ac:dyDescent="0.3">
      <c r="O115" s="56">
        <v>113</v>
      </c>
      <c r="P115" s="185">
        <v>46</v>
      </c>
      <c r="Q115" s="185">
        <v>51</v>
      </c>
      <c r="R115" s="185">
        <v>57</v>
      </c>
    </row>
    <row r="116" spans="15:18" x14ac:dyDescent="0.3">
      <c r="O116" s="56">
        <v>114</v>
      </c>
      <c r="P116" s="185">
        <v>46</v>
      </c>
      <c r="Q116" s="185">
        <v>52</v>
      </c>
      <c r="R116" s="185">
        <v>57</v>
      </c>
    </row>
    <row r="117" spans="15:18" x14ac:dyDescent="0.3">
      <c r="O117" s="56">
        <v>115</v>
      </c>
      <c r="P117" s="185">
        <v>46</v>
      </c>
      <c r="Q117" s="185">
        <v>52</v>
      </c>
      <c r="R117" s="185">
        <v>58</v>
      </c>
    </row>
    <row r="118" spans="15:18" x14ac:dyDescent="0.3">
      <c r="O118" s="56">
        <v>116</v>
      </c>
      <c r="P118" s="185">
        <v>47</v>
      </c>
      <c r="Q118" s="185">
        <v>53</v>
      </c>
      <c r="R118" s="185">
        <v>58</v>
      </c>
    </row>
    <row r="119" spans="15:18" x14ac:dyDescent="0.3">
      <c r="O119" s="56">
        <v>117</v>
      </c>
      <c r="P119" s="185">
        <v>47</v>
      </c>
      <c r="Q119" s="185">
        <v>53</v>
      </c>
      <c r="R119" s="185">
        <v>59</v>
      </c>
    </row>
    <row r="120" spans="15:18" x14ac:dyDescent="0.3">
      <c r="O120" s="56">
        <v>118</v>
      </c>
      <c r="P120" s="185">
        <v>48</v>
      </c>
      <c r="Q120" s="185">
        <v>54</v>
      </c>
      <c r="R120" s="185">
        <v>59</v>
      </c>
    </row>
    <row r="121" spans="15:18" x14ac:dyDescent="0.3">
      <c r="O121" s="56">
        <v>119</v>
      </c>
      <c r="P121" s="185">
        <v>48</v>
      </c>
      <c r="Q121" s="185">
        <v>54</v>
      </c>
      <c r="R121" s="185">
        <v>60</v>
      </c>
    </row>
    <row r="122" spans="15:18" x14ac:dyDescent="0.3">
      <c r="O122" s="56">
        <v>120</v>
      </c>
      <c r="P122" s="185">
        <v>48</v>
      </c>
      <c r="Q122" s="185">
        <v>54</v>
      </c>
      <c r="R122" s="185">
        <v>60</v>
      </c>
    </row>
    <row r="123" spans="15:18" x14ac:dyDescent="0.3">
      <c r="O123" s="56">
        <v>121</v>
      </c>
      <c r="P123" s="185">
        <v>49</v>
      </c>
      <c r="Q123" s="185">
        <v>55</v>
      </c>
      <c r="R123" s="185">
        <v>61</v>
      </c>
    </row>
    <row r="124" spans="15:18" x14ac:dyDescent="0.3">
      <c r="O124" s="56">
        <v>122</v>
      </c>
      <c r="P124" s="185">
        <v>49</v>
      </c>
      <c r="Q124" s="185">
        <v>55</v>
      </c>
      <c r="R124" s="185">
        <v>61</v>
      </c>
    </row>
    <row r="125" spans="15:18" x14ac:dyDescent="0.3">
      <c r="O125" s="56">
        <v>123</v>
      </c>
      <c r="P125" s="185">
        <v>50</v>
      </c>
      <c r="Q125" s="185">
        <v>56</v>
      </c>
      <c r="R125" s="185">
        <v>62</v>
      </c>
    </row>
    <row r="126" spans="15:18" x14ac:dyDescent="0.3">
      <c r="O126" s="56">
        <v>124</v>
      </c>
      <c r="P126" s="185">
        <v>50</v>
      </c>
      <c r="Q126" s="185">
        <v>56</v>
      </c>
      <c r="R126" s="185">
        <v>62</v>
      </c>
    </row>
    <row r="127" spans="15:18" x14ac:dyDescent="0.3">
      <c r="O127" s="56">
        <v>125</v>
      </c>
      <c r="P127" s="185">
        <v>50</v>
      </c>
      <c r="Q127" s="185">
        <v>57</v>
      </c>
      <c r="R127" s="185">
        <v>63</v>
      </c>
    </row>
    <row r="128" spans="15:18" x14ac:dyDescent="0.3">
      <c r="O128" s="56">
        <v>126</v>
      </c>
      <c r="P128" s="185">
        <v>51</v>
      </c>
      <c r="Q128" s="185">
        <v>57</v>
      </c>
      <c r="R128" s="185">
        <v>63</v>
      </c>
    </row>
    <row r="129" spans="15:18" x14ac:dyDescent="0.3">
      <c r="O129" s="56">
        <v>127</v>
      </c>
      <c r="P129" s="185">
        <v>51</v>
      </c>
      <c r="Q129" s="185">
        <v>58</v>
      </c>
      <c r="R129" s="185">
        <v>64</v>
      </c>
    </row>
    <row r="130" spans="15:18" x14ac:dyDescent="0.3">
      <c r="O130" s="56">
        <v>128</v>
      </c>
      <c r="P130" s="185">
        <v>52</v>
      </c>
      <c r="Q130" s="185">
        <v>58</v>
      </c>
      <c r="R130" s="185">
        <v>64</v>
      </c>
    </row>
    <row r="131" spans="15:18" x14ac:dyDescent="0.3">
      <c r="O131" s="56">
        <v>129</v>
      </c>
      <c r="P131" s="185">
        <v>52</v>
      </c>
      <c r="Q131" s="185">
        <v>59</v>
      </c>
      <c r="R131" s="185">
        <v>65</v>
      </c>
    </row>
    <row r="132" spans="15:18" x14ac:dyDescent="0.3">
      <c r="O132" s="56">
        <v>130</v>
      </c>
      <c r="P132" s="185">
        <v>52</v>
      </c>
      <c r="Q132" s="185">
        <v>59</v>
      </c>
      <c r="R132" s="185">
        <v>65</v>
      </c>
    </row>
    <row r="133" spans="15:18" x14ac:dyDescent="0.3">
      <c r="O133" s="56">
        <v>131</v>
      </c>
      <c r="P133" s="185">
        <v>53</v>
      </c>
      <c r="Q133" s="185">
        <v>59</v>
      </c>
      <c r="R133" s="185">
        <v>66</v>
      </c>
    </row>
    <row r="134" spans="15:18" x14ac:dyDescent="0.3">
      <c r="O134" s="56">
        <v>132</v>
      </c>
      <c r="P134" s="185">
        <v>53</v>
      </c>
      <c r="Q134" s="185">
        <v>60</v>
      </c>
      <c r="R134" s="185">
        <v>66</v>
      </c>
    </row>
    <row r="135" spans="15:18" x14ac:dyDescent="0.3">
      <c r="O135" s="56">
        <v>133</v>
      </c>
      <c r="P135" s="185">
        <v>54</v>
      </c>
      <c r="Q135" s="185">
        <v>60</v>
      </c>
      <c r="R135" s="185">
        <v>67</v>
      </c>
    </row>
    <row r="136" spans="15:18" x14ac:dyDescent="0.3">
      <c r="O136" s="56">
        <v>134</v>
      </c>
      <c r="P136" s="185">
        <v>54</v>
      </c>
      <c r="Q136" s="185">
        <v>61</v>
      </c>
      <c r="R136" s="185">
        <v>67</v>
      </c>
    </row>
    <row r="137" spans="15:18" x14ac:dyDescent="0.3">
      <c r="O137" s="56">
        <v>135</v>
      </c>
      <c r="P137" s="185">
        <v>54</v>
      </c>
      <c r="Q137" s="185">
        <v>61</v>
      </c>
      <c r="R137" s="185">
        <v>68</v>
      </c>
    </row>
    <row r="138" spans="15:18" x14ac:dyDescent="0.3">
      <c r="O138" s="56">
        <v>136</v>
      </c>
      <c r="P138" s="185">
        <v>55</v>
      </c>
      <c r="Q138" s="185">
        <v>62</v>
      </c>
      <c r="R138" s="185">
        <v>68</v>
      </c>
    </row>
    <row r="139" spans="15:18" x14ac:dyDescent="0.3">
      <c r="O139" s="56">
        <v>137</v>
      </c>
      <c r="P139" s="185">
        <v>55</v>
      </c>
      <c r="Q139" s="185">
        <v>62</v>
      </c>
      <c r="R139" s="185">
        <v>69</v>
      </c>
    </row>
    <row r="140" spans="15:18" x14ac:dyDescent="0.3">
      <c r="O140" s="56">
        <v>138</v>
      </c>
      <c r="P140" s="185">
        <v>56</v>
      </c>
      <c r="Q140" s="185">
        <v>63</v>
      </c>
      <c r="R140" s="185">
        <v>69</v>
      </c>
    </row>
    <row r="141" spans="15:18" x14ac:dyDescent="0.3">
      <c r="O141" s="56">
        <v>139</v>
      </c>
      <c r="P141" s="185">
        <v>56</v>
      </c>
      <c r="Q141" s="185">
        <v>63</v>
      </c>
      <c r="R141" s="185">
        <v>70</v>
      </c>
    </row>
    <row r="142" spans="15:18" x14ac:dyDescent="0.3">
      <c r="O142" s="56">
        <v>140</v>
      </c>
      <c r="P142" s="185">
        <v>56</v>
      </c>
      <c r="Q142" s="185">
        <v>63</v>
      </c>
      <c r="R142" s="185">
        <v>70</v>
      </c>
    </row>
    <row r="143" spans="15:18" x14ac:dyDescent="0.3">
      <c r="O143" s="56">
        <v>141</v>
      </c>
      <c r="P143" s="185">
        <v>57</v>
      </c>
      <c r="Q143" s="185">
        <v>64</v>
      </c>
      <c r="R143" s="185">
        <v>71</v>
      </c>
    </row>
    <row r="144" spans="15:18" x14ac:dyDescent="0.3">
      <c r="O144" s="56">
        <v>142</v>
      </c>
      <c r="P144" s="185">
        <v>57</v>
      </c>
      <c r="Q144" s="185">
        <v>64</v>
      </c>
      <c r="R144" s="185">
        <v>71</v>
      </c>
    </row>
    <row r="145" spans="15:18" x14ac:dyDescent="0.3">
      <c r="O145" s="56">
        <v>143</v>
      </c>
      <c r="P145" s="185">
        <v>58</v>
      </c>
      <c r="Q145" s="185">
        <v>65</v>
      </c>
      <c r="R145" s="185">
        <v>72</v>
      </c>
    </row>
    <row r="146" spans="15:18" x14ac:dyDescent="0.3">
      <c r="O146" s="56">
        <v>144</v>
      </c>
      <c r="P146" s="185">
        <v>58</v>
      </c>
      <c r="Q146" s="185">
        <v>65</v>
      </c>
      <c r="R146" s="185">
        <v>72</v>
      </c>
    </row>
    <row r="147" spans="15:18" x14ac:dyDescent="0.3">
      <c r="O147" s="56">
        <v>145</v>
      </c>
      <c r="P147" s="185">
        <v>58</v>
      </c>
      <c r="Q147" s="185">
        <v>66</v>
      </c>
      <c r="R147" s="185">
        <v>73</v>
      </c>
    </row>
    <row r="148" spans="15:18" x14ac:dyDescent="0.3">
      <c r="O148" s="56">
        <v>146</v>
      </c>
      <c r="P148" s="185">
        <v>59</v>
      </c>
      <c r="Q148" s="185">
        <v>66</v>
      </c>
      <c r="R148" s="185">
        <v>73</v>
      </c>
    </row>
    <row r="149" spans="15:18" x14ac:dyDescent="0.3">
      <c r="O149" s="56">
        <v>147</v>
      </c>
      <c r="P149" s="185">
        <v>59</v>
      </c>
      <c r="Q149" s="185">
        <v>67</v>
      </c>
      <c r="R149" s="185">
        <v>74</v>
      </c>
    </row>
    <row r="150" spans="15:18" x14ac:dyDescent="0.3">
      <c r="O150" s="56">
        <v>148</v>
      </c>
      <c r="P150" s="185">
        <v>60</v>
      </c>
      <c r="Q150" s="185">
        <v>67</v>
      </c>
      <c r="R150" s="185">
        <v>74</v>
      </c>
    </row>
    <row r="151" spans="15:18" x14ac:dyDescent="0.3">
      <c r="O151" s="56">
        <v>149</v>
      </c>
      <c r="P151" s="185">
        <v>60</v>
      </c>
      <c r="Q151" s="185">
        <v>68</v>
      </c>
      <c r="R151" s="185">
        <v>75</v>
      </c>
    </row>
    <row r="152" spans="15:18" x14ac:dyDescent="0.3">
      <c r="O152" s="56">
        <v>150</v>
      </c>
      <c r="P152" s="185">
        <v>60</v>
      </c>
      <c r="Q152" s="185">
        <v>68</v>
      </c>
      <c r="R152" s="185">
        <v>75</v>
      </c>
    </row>
    <row r="153" spans="15:18" x14ac:dyDescent="0.3">
      <c r="O153" s="56">
        <v>151</v>
      </c>
      <c r="P153" s="185">
        <v>61</v>
      </c>
      <c r="Q153" s="185">
        <v>68</v>
      </c>
      <c r="R153" s="185">
        <v>76</v>
      </c>
    </row>
    <row r="154" spans="15:18" x14ac:dyDescent="0.3">
      <c r="O154" s="56">
        <v>152</v>
      </c>
      <c r="P154" s="185">
        <v>61</v>
      </c>
      <c r="Q154" s="185">
        <v>69</v>
      </c>
      <c r="R154" s="185">
        <v>76</v>
      </c>
    </row>
    <row r="155" spans="15:18" x14ac:dyDescent="0.3">
      <c r="O155" s="56">
        <v>153</v>
      </c>
      <c r="P155" s="185">
        <v>62</v>
      </c>
      <c r="Q155" s="185">
        <v>69</v>
      </c>
      <c r="R155" s="185">
        <v>77</v>
      </c>
    </row>
    <row r="156" spans="15:18" x14ac:dyDescent="0.3">
      <c r="O156" s="56">
        <v>154</v>
      </c>
      <c r="P156" s="185">
        <v>62</v>
      </c>
      <c r="Q156" s="185">
        <v>70</v>
      </c>
      <c r="R156" s="185">
        <v>77</v>
      </c>
    </row>
    <row r="157" spans="15:18" x14ac:dyDescent="0.3">
      <c r="O157" s="56">
        <v>155</v>
      </c>
      <c r="P157" s="185">
        <v>62</v>
      </c>
      <c r="Q157" s="185">
        <v>70</v>
      </c>
      <c r="R157" s="185">
        <v>78</v>
      </c>
    </row>
    <row r="158" spans="15:18" x14ac:dyDescent="0.3">
      <c r="O158" s="56">
        <v>156</v>
      </c>
      <c r="P158" s="185">
        <v>63</v>
      </c>
      <c r="Q158" s="185">
        <v>71</v>
      </c>
      <c r="R158" s="185">
        <v>78</v>
      </c>
    </row>
    <row r="159" spans="15:18" x14ac:dyDescent="0.3">
      <c r="O159" s="56">
        <v>157</v>
      </c>
      <c r="P159" s="185">
        <v>63</v>
      </c>
      <c r="Q159" s="185">
        <v>71</v>
      </c>
      <c r="R159" s="185">
        <v>79</v>
      </c>
    </row>
    <row r="160" spans="15:18" x14ac:dyDescent="0.3">
      <c r="O160" s="56">
        <v>158</v>
      </c>
      <c r="P160" s="185">
        <v>64</v>
      </c>
      <c r="Q160" s="185">
        <v>72</v>
      </c>
      <c r="R160" s="185">
        <v>79</v>
      </c>
    </row>
    <row r="161" spans="15:18" x14ac:dyDescent="0.3">
      <c r="O161" s="56">
        <v>159</v>
      </c>
      <c r="P161" s="185">
        <v>64</v>
      </c>
      <c r="Q161" s="185">
        <v>72</v>
      </c>
      <c r="R161" s="185">
        <v>80</v>
      </c>
    </row>
    <row r="162" spans="15:18" x14ac:dyDescent="0.3">
      <c r="O162" s="56">
        <v>160</v>
      </c>
      <c r="P162" s="185">
        <v>64</v>
      </c>
      <c r="Q162" s="185">
        <v>72</v>
      </c>
      <c r="R162" s="185">
        <v>80</v>
      </c>
    </row>
    <row r="163" spans="15:18" x14ac:dyDescent="0.3">
      <c r="O163" s="56">
        <v>161</v>
      </c>
      <c r="P163" s="185">
        <v>65</v>
      </c>
      <c r="Q163" s="185">
        <v>73</v>
      </c>
      <c r="R163" s="185">
        <v>81</v>
      </c>
    </row>
    <row r="164" spans="15:18" x14ac:dyDescent="0.3">
      <c r="O164" s="56">
        <v>162</v>
      </c>
      <c r="P164" s="185">
        <v>65</v>
      </c>
      <c r="Q164" s="185">
        <v>73</v>
      </c>
      <c r="R164" s="185">
        <v>81</v>
      </c>
    </row>
    <row r="165" spans="15:18" x14ac:dyDescent="0.3">
      <c r="O165" s="56">
        <v>163</v>
      </c>
      <c r="P165" s="185">
        <v>66</v>
      </c>
      <c r="Q165" s="185">
        <v>74</v>
      </c>
      <c r="R165" s="185">
        <v>82</v>
      </c>
    </row>
    <row r="166" spans="15:18" x14ac:dyDescent="0.3">
      <c r="O166" s="56">
        <v>164</v>
      </c>
      <c r="P166" s="185">
        <v>66</v>
      </c>
      <c r="Q166" s="185">
        <v>74</v>
      </c>
      <c r="R166" s="185">
        <v>82</v>
      </c>
    </row>
    <row r="167" spans="15:18" x14ac:dyDescent="0.3">
      <c r="O167" s="56">
        <v>165</v>
      </c>
      <c r="P167" s="185">
        <v>66</v>
      </c>
      <c r="Q167" s="185">
        <v>75</v>
      </c>
      <c r="R167" s="185">
        <v>83</v>
      </c>
    </row>
    <row r="168" spans="15:18" x14ac:dyDescent="0.3">
      <c r="O168" s="56">
        <v>166</v>
      </c>
      <c r="P168" s="185">
        <v>67</v>
      </c>
      <c r="Q168" s="185">
        <v>75</v>
      </c>
      <c r="R168" s="185">
        <v>83</v>
      </c>
    </row>
    <row r="169" spans="15:18" x14ac:dyDescent="0.3">
      <c r="O169" s="56">
        <v>167</v>
      </c>
      <c r="P169" s="185">
        <v>67</v>
      </c>
      <c r="Q169" s="185">
        <v>76</v>
      </c>
      <c r="R169" s="185">
        <v>84</v>
      </c>
    </row>
    <row r="170" spans="15:18" x14ac:dyDescent="0.3">
      <c r="O170" s="56">
        <v>168</v>
      </c>
      <c r="P170" s="185">
        <v>68</v>
      </c>
      <c r="Q170" s="185">
        <v>76</v>
      </c>
      <c r="R170" s="185">
        <v>84</v>
      </c>
    </row>
    <row r="171" spans="15:18" x14ac:dyDescent="0.3">
      <c r="O171" s="56">
        <v>169</v>
      </c>
      <c r="P171" s="185">
        <v>68</v>
      </c>
      <c r="Q171" s="185">
        <v>77</v>
      </c>
      <c r="R171" s="185">
        <v>85</v>
      </c>
    </row>
    <row r="172" spans="15:18" x14ac:dyDescent="0.3">
      <c r="O172" s="56">
        <v>170</v>
      </c>
      <c r="P172" s="185">
        <v>68</v>
      </c>
      <c r="Q172" s="185">
        <v>77</v>
      </c>
      <c r="R172" s="185">
        <v>85</v>
      </c>
    </row>
    <row r="173" spans="15:18" x14ac:dyDescent="0.3">
      <c r="O173" s="56">
        <v>171</v>
      </c>
      <c r="P173" s="185">
        <v>69</v>
      </c>
      <c r="Q173" s="185">
        <v>77</v>
      </c>
      <c r="R173" s="185">
        <v>86</v>
      </c>
    </row>
    <row r="174" spans="15:18" x14ac:dyDescent="0.3">
      <c r="O174" s="56">
        <v>172</v>
      </c>
      <c r="P174" s="185">
        <v>69</v>
      </c>
      <c r="Q174" s="185">
        <v>78</v>
      </c>
      <c r="R174" s="185">
        <v>86</v>
      </c>
    </row>
    <row r="175" spans="15:18" x14ac:dyDescent="0.3">
      <c r="O175" s="56">
        <v>173</v>
      </c>
      <c r="P175" s="185">
        <v>70</v>
      </c>
      <c r="Q175" s="185">
        <v>78</v>
      </c>
      <c r="R175" s="185">
        <v>87</v>
      </c>
    </row>
    <row r="176" spans="15:18" x14ac:dyDescent="0.3">
      <c r="O176" s="56">
        <v>174</v>
      </c>
      <c r="P176" s="185">
        <v>70</v>
      </c>
      <c r="Q176" s="185">
        <v>79</v>
      </c>
      <c r="R176" s="185">
        <v>87</v>
      </c>
    </row>
    <row r="177" spans="15:18" x14ac:dyDescent="0.3">
      <c r="O177" s="56">
        <v>175</v>
      </c>
      <c r="P177" s="185">
        <v>70</v>
      </c>
      <c r="Q177" s="185">
        <v>79</v>
      </c>
      <c r="R177" s="185">
        <v>88</v>
      </c>
    </row>
    <row r="178" spans="15:18" x14ac:dyDescent="0.3">
      <c r="O178" s="56">
        <v>176</v>
      </c>
      <c r="P178" s="185">
        <v>71</v>
      </c>
      <c r="Q178" s="185">
        <v>80</v>
      </c>
      <c r="R178" s="185">
        <v>88</v>
      </c>
    </row>
    <row r="179" spans="15:18" x14ac:dyDescent="0.3">
      <c r="O179" s="56">
        <v>177</v>
      </c>
      <c r="P179" s="185">
        <v>71</v>
      </c>
      <c r="Q179" s="185">
        <v>80</v>
      </c>
      <c r="R179" s="185">
        <v>89</v>
      </c>
    </row>
    <row r="180" spans="15:18" x14ac:dyDescent="0.3">
      <c r="O180" s="56">
        <v>178</v>
      </c>
      <c r="P180" s="185">
        <v>72</v>
      </c>
      <c r="Q180" s="185">
        <v>81</v>
      </c>
      <c r="R180" s="185">
        <v>89</v>
      </c>
    </row>
    <row r="181" spans="15:18" x14ac:dyDescent="0.3">
      <c r="O181" s="56">
        <v>179</v>
      </c>
      <c r="P181" s="185">
        <v>72</v>
      </c>
      <c r="Q181" s="185">
        <v>81</v>
      </c>
      <c r="R181" s="185">
        <v>90</v>
      </c>
    </row>
    <row r="182" spans="15:18" x14ac:dyDescent="0.3">
      <c r="O182" s="56">
        <v>180</v>
      </c>
      <c r="P182" s="185">
        <v>72</v>
      </c>
      <c r="Q182" s="185">
        <v>81</v>
      </c>
      <c r="R182" s="185">
        <v>90</v>
      </c>
    </row>
    <row r="183" spans="15:18" x14ac:dyDescent="0.3">
      <c r="O183" s="56">
        <v>181</v>
      </c>
      <c r="P183" s="185">
        <v>73</v>
      </c>
      <c r="Q183" s="185">
        <v>82</v>
      </c>
      <c r="R183" s="185">
        <v>91</v>
      </c>
    </row>
    <row r="184" spans="15:18" x14ac:dyDescent="0.3">
      <c r="O184" s="56">
        <v>182</v>
      </c>
      <c r="P184" s="185">
        <v>73</v>
      </c>
      <c r="Q184" s="185">
        <v>82</v>
      </c>
      <c r="R184" s="185">
        <v>91</v>
      </c>
    </row>
    <row r="185" spans="15:18" x14ac:dyDescent="0.3">
      <c r="O185" s="56">
        <v>183</v>
      </c>
      <c r="P185" s="185">
        <v>74</v>
      </c>
      <c r="Q185" s="185">
        <v>83</v>
      </c>
      <c r="R185" s="185">
        <v>92</v>
      </c>
    </row>
    <row r="186" spans="15:18" x14ac:dyDescent="0.3">
      <c r="O186" s="56">
        <v>184</v>
      </c>
      <c r="P186" s="185">
        <v>74</v>
      </c>
      <c r="Q186" s="185">
        <v>83</v>
      </c>
      <c r="R186" s="185">
        <v>92</v>
      </c>
    </row>
    <row r="187" spans="15:18" x14ac:dyDescent="0.3">
      <c r="O187" s="56">
        <v>185</v>
      </c>
      <c r="P187" s="185">
        <v>74</v>
      </c>
      <c r="Q187" s="185">
        <v>84</v>
      </c>
      <c r="R187" s="185">
        <v>93</v>
      </c>
    </row>
    <row r="188" spans="15:18" x14ac:dyDescent="0.3">
      <c r="O188" s="56">
        <v>186</v>
      </c>
      <c r="P188" s="185">
        <v>75</v>
      </c>
      <c r="Q188" s="185">
        <v>84</v>
      </c>
      <c r="R188" s="185">
        <v>93</v>
      </c>
    </row>
    <row r="189" spans="15:18" x14ac:dyDescent="0.3">
      <c r="O189" s="56">
        <v>187</v>
      </c>
      <c r="P189" s="185">
        <v>75</v>
      </c>
      <c r="Q189" s="185">
        <v>85</v>
      </c>
      <c r="R189" s="185">
        <v>94</v>
      </c>
    </row>
    <row r="190" spans="15:18" x14ac:dyDescent="0.3">
      <c r="O190" s="56">
        <v>188</v>
      </c>
      <c r="P190" s="185">
        <v>76</v>
      </c>
      <c r="Q190" s="185">
        <v>85</v>
      </c>
      <c r="R190" s="185">
        <v>94</v>
      </c>
    </row>
    <row r="191" spans="15:18" x14ac:dyDescent="0.3">
      <c r="O191" s="56">
        <v>189</v>
      </c>
      <c r="P191" s="185">
        <v>76</v>
      </c>
      <c r="Q191" s="185">
        <v>86</v>
      </c>
      <c r="R191" s="185">
        <v>95</v>
      </c>
    </row>
    <row r="192" spans="15:18" x14ac:dyDescent="0.3">
      <c r="O192" s="56">
        <v>190</v>
      </c>
      <c r="P192" s="185">
        <v>76</v>
      </c>
      <c r="Q192" s="185">
        <v>86</v>
      </c>
      <c r="R192" s="185">
        <v>95</v>
      </c>
    </row>
    <row r="193" spans="15:18" x14ac:dyDescent="0.3">
      <c r="O193" s="56">
        <v>191</v>
      </c>
      <c r="P193" s="185">
        <v>77</v>
      </c>
      <c r="Q193" s="185">
        <v>86</v>
      </c>
      <c r="R193" s="185">
        <v>96</v>
      </c>
    </row>
    <row r="194" spans="15:18" x14ac:dyDescent="0.3">
      <c r="O194" s="56">
        <v>192</v>
      </c>
      <c r="P194" s="185">
        <v>77</v>
      </c>
      <c r="Q194" s="185">
        <v>87</v>
      </c>
      <c r="R194" s="185">
        <v>96</v>
      </c>
    </row>
    <row r="195" spans="15:18" x14ac:dyDescent="0.3">
      <c r="O195" s="56">
        <v>193</v>
      </c>
      <c r="P195" s="185">
        <v>78</v>
      </c>
      <c r="Q195" s="185">
        <v>87</v>
      </c>
      <c r="R195" s="185">
        <v>97</v>
      </c>
    </row>
    <row r="196" spans="15:18" x14ac:dyDescent="0.3">
      <c r="O196" s="56">
        <v>194</v>
      </c>
      <c r="P196" s="185">
        <v>78</v>
      </c>
      <c r="Q196" s="185">
        <v>88</v>
      </c>
      <c r="R196" s="185">
        <v>97</v>
      </c>
    </row>
    <row r="197" spans="15:18" x14ac:dyDescent="0.3">
      <c r="O197" s="56">
        <v>195</v>
      </c>
      <c r="P197" s="185">
        <v>78</v>
      </c>
      <c r="Q197" s="185">
        <v>88</v>
      </c>
      <c r="R197" s="185">
        <v>98</v>
      </c>
    </row>
    <row r="198" spans="15:18" x14ac:dyDescent="0.3">
      <c r="O198" s="56">
        <v>196</v>
      </c>
      <c r="P198" s="185">
        <v>79</v>
      </c>
      <c r="Q198" s="185">
        <v>89</v>
      </c>
      <c r="R198" s="185">
        <v>98</v>
      </c>
    </row>
    <row r="199" spans="15:18" x14ac:dyDescent="0.3">
      <c r="O199" s="56">
        <v>197</v>
      </c>
      <c r="P199" s="185">
        <v>79</v>
      </c>
      <c r="Q199" s="185">
        <v>89</v>
      </c>
      <c r="R199" s="185">
        <v>99</v>
      </c>
    </row>
    <row r="200" spans="15:18" x14ac:dyDescent="0.3">
      <c r="O200" s="56">
        <v>198</v>
      </c>
      <c r="P200" s="185">
        <v>80</v>
      </c>
      <c r="Q200" s="185">
        <v>90</v>
      </c>
      <c r="R200" s="185">
        <v>99</v>
      </c>
    </row>
    <row r="201" spans="15:18" x14ac:dyDescent="0.3">
      <c r="O201" s="56">
        <v>199</v>
      </c>
      <c r="P201" s="185">
        <v>80</v>
      </c>
      <c r="Q201" s="185">
        <v>90</v>
      </c>
      <c r="R201" s="185">
        <v>100</v>
      </c>
    </row>
    <row r="202" spans="15:18" x14ac:dyDescent="0.3">
      <c r="O202" s="56">
        <v>200</v>
      </c>
      <c r="P202" s="185">
        <v>80</v>
      </c>
      <c r="Q202" s="185">
        <v>90</v>
      </c>
      <c r="R202" s="185">
        <v>100</v>
      </c>
    </row>
    <row r="203" spans="15:18" x14ac:dyDescent="0.3">
      <c r="O203" s="56">
        <v>201</v>
      </c>
      <c r="P203" s="185">
        <v>81</v>
      </c>
      <c r="Q203" s="185">
        <v>91</v>
      </c>
      <c r="R203" s="185">
        <v>101</v>
      </c>
    </row>
    <row r="204" spans="15:18" x14ac:dyDescent="0.3">
      <c r="O204" s="56">
        <v>202</v>
      </c>
      <c r="P204" s="185">
        <v>81</v>
      </c>
      <c r="Q204" s="185">
        <v>91</v>
      </c>
      <c r="R204" s="185">
        <v>101</v>
      </c>
    </row>
    <row r="205" spans="15:18" x14ac:dyDescent="0.3">
      <c r="O205" s="56">
        <v>203</v>
      </c>
      <c r="P205" s="185">
        <v>82</v>
      </c>
      <c r="Q205" s="185">
        <v>92</v>
      </c>
      <c r="R205" s="185">
        <v>102</v>
      </c>
    </row>
    <row r="206" spans="15:18" x14ac:dyDescent="0.3">
      <c r="O206" s="56">
        <v>204</v>
      </c>
      <c r="P206" s="185">
        <v>82</v>
      </c>
      <c r="Q206" s="185">
        <v>92</v>
      </c>
      <c r="R206" s="185">
        <v>102</v>
      </c>
    </row>
    <row r="207" spans="15:18" x14ac:dyDescent="0.3">
      <c r="O207" s="56">
        <v>205</v>
      </c>
      <c r="P207" s="185">
        <v>82</v>
      </c>
      <c r="Q207" s="185">
        <v>93</v>
      </c>
      <c r="R207" s="185">
        <v>103</v>
      </c>
    </row>
    <row r="208" spans="15:18" x14ac:dyDescent="0.3">
      <c r="O208" s="56">
        <v>206</v>
      </c>
      <c r="P208" s="185">
        <v>83</v>
      </c>
      <c r="Q208" s="185">
        <v>93</v>
      </c>
      <c r="R208" s="185">
        <v>103</v>
      </c>
    </row>
    <row r="209" spans="15:18" x14ac:dyDescent="0.3">
      <c r="O209" s="56">
        <v>207</v>
      </c>
      <c r="P209" s="185">
        <v>83</v>
      </c>
      <c r="Q209" s="185">
        <v>94</v>
      </c>
      <c r="R209" s="185">
        <v>104</v>
      </c>
    </row>
    <row r="210" spans="15:18" x14ac:dyDescent="0.3">
      <c r="O210" s="56">
        <v>208</v>
      </c>
      <c r="P210" s="185">
        <v>84</v>
      </c>
      <c r="Q210" s="185">
        <v>94</v>
      </c>
      <c r="R210" s="185">
        <v>104</v>
      </c>
    </row>
    <row r="211" spans="15:18" x14ac:dyDescent="0.3">
      <c r="O211" s="56">
        <v>209</v>
      </c>
      <c r="P211" s="185">
        <v>84</v>
      </c>
      <c r="Q211" s="185">
        <v>95</v>
      </c>
      <c r="R211" s="185">
        <v>105</v>
      </c>
    </row>
    <row r="212" spans="15:18" x14ac:dyDescent="0.3">
      <c r="O212" s="56">
        <v>210</v>
      </c>
      <c r="P212" s="185">
        <v>84</v>
      </c>
      <c r="Q212" s="185">
        <v>95</v>
      </c>
      <c r="R212" s="185">
        <v>105</v>
      </c>
    </row>
    <row r="213" spans="15:18" x14ac:dyDescent="0.3">
      <c r="O213" s="56">
        <v>211</v>
      </c>
      <c r="P213" s="185">
        <v>85</v>
      </c>
      <c r="Q213" s="185">
        <v>95</v>
      </c>
      <c r="R213" s="185">
        <v>106</v>
      </c>
    </row>
    <row r="214" spans="15:18" x14ac:dyDescent="0.3">
      <c r="O214" s="56">
        <v>212</v>
      </c>
      <c r="P214" s="185">
        <v>85</v>
      </c>
      <c r="Q214" s="185">
        <v>96</v>
      </c>
      <c r="R214" s="185">
        <v>106</v>
      </c>
    </row>
    <row r="215" spans="15:18" x14ac:dyDescent="0.3">
      <c r="O215" s="56">
        <v>213</v>
      </c>
      <c r="P215" s="185">
        <v>86</v>
      </c>
      <c r="Q215" s="185">
        <v>96</v>
      </c>
      <c r="R215" s="185">
        <v>107</v>
      </c>
    </row>
    <row r="216" spans="15:18" x14ac:dyDescent="0.3">
      <c r="O216" s="56">
        <v>214</v>
      </c>
      <c r="P216" s="185">
        <v>86</v>
      </c>
      <c r="Q216" s="185">
        <v>97</v>
      </c>
      <c r="R216" s="185">
        <v>107</v>
      </c>
    </row>
    <row r="217" spans="15:18" x14ac:dyDescent="0.3">
      <c r="O217" s="56">
        <v>215</v>
      </c>
      <c r="P217" s="185">
        <v>86</v>
      </c>
      <c r="Q217" s="185">
        <v>97</v>
      </c>
      <c r="R217" s="185">
        <v>108</v>
      </c>
    </row>
    <row r="218" spans="15:18" x14ac:dyDescent="0.3">
      <c r="O218" s="56">
        <v>216</v>
      </c>
      <c r="P218" s="185">
        <v>87</v>
      </c>
      <c r="Q218" s="185">
        <v>98</v>
      </c>
      <c r="R218" s="185">
        <v>108</v>
      </c>
    </row>
    <row r="219" spans="15:18" x14ac:dyDescent="0.3">
      <c r="O219" s="56">
        <v>217</v>
      </c>
      <c r="P219" s="185">
        <v>87</v>
      </c>
      <c r="Q219" s="185">
        <v>98</v>
      </c>
      <c r="R219" s="185">
        <v>109</v>
      </c>
    </row>
    <row r="220" spans="15:18" x14ac:dyDescent="0.3">
      <c r="O220" s="56">
        <v>218</v>
      </c>
      <c r="P220" s="185">
        <v>88</v>
      </c>
      <c r="Q220" s="185">
        <v>99</v>
      </c>
      <c r="R220" s="185">
        <v>109</v>
      </c>
    </row>
    <row r="221" spans="15:18" x14ac:dyDescent="0.3">
      <c r="O221" s="56">
        <v>219</v>
      </c>
      <c r="P221" s="185">
        <v>88</v>
      </c>
      <c r="Q221" s="185">
        <v>99</v>
      </c>
      <c r="R221" s="185">
        <v>110</v>
      </c>
    </row>
    <row r="222" spans="15:18" x14ac:dyDescent="0.3">
      <c r="O222" s="56">
        <v>220</v>
      </c>
      <c r="P222" s="185">
        <v>88</v>
      </c>
      <c r="Q222" s="185">
        <v>99</v>
      </c>
      <c r="R222" s="185">
        <v>110</v>
      </c>
    </row>
    <row r="223" spans="15:18" x14ac:dyDescent="0.3">
      <c r="O223" s="56">
        <v>221</v>
      </c>
      <c r="P223" s="185">
        <v>89</v>
      </c>
      <c r="Q223" s="185">
        <v>100</v>
      </c>
      <c r="R223" s="185">
        <v>111</v>
      </c>
    </row>
    <row r="224" spans="15:18" x14ac:dyDescent="0.3">
      <c r="O224" s="56">
        <v>222</v>
      </c>
      <c r="P224" s="185">
        <v>89</v>
      </c>
      <c r="Q224" s="185">
        <v>100</v>
      </c>
      <c r="R224" s="185">
        <v>111</v>
      </c>
    </row>
    <row r="225" spans="15:18" x14ac:dyDescent="0.3">
      <c r="O225" s="56">
        <v>223</v>
      </c>
      <c r="P225" s="185">
        <v>90</v>
      </c>
      <c r="Q225" s="185">
        <v>101</v>
      </c>
      <c r="R225" s="185">
        <v>112</v>
      </c>
    </row>
    <row r="226" spans="15:18" x14ac:dyDescent="0.3">
      <c r="O226" s="56">
        <v>224</v>
      </c>
      <c r="P226" s="185">
        <v>90</v>
      </c>
      <c r="Q226" s="185">
        <v>101</v>
      </c>
      <c r="R226" s="185">
        <v>112</v>
      </c>
    </row>
    <row r="227" spans="15:18" x14ac:dyDescent="0.3">
      <c r="O227" s="56">
        <v>225</v>
      </c>
      <c r="P227" s="185">
        <v>90</v>
      </c>
      <c r="Q227" s="185">
        <v>102</v>
      </c>
      <c r="R227" s="185">
        <v>113</v>
      </c>
    </row>
    <row r="228" spans="15:18" x14ac:dyDescent="0.3">
      <c r="O228" s="56">
        <v>226</v>
      </c>
      <c r="P228" s="185">
        <v>91</v>
      </c>
      <c r="Q228" s="185">
        <v>102</v>
      </c>
      <c r="R228" s="185">
        <v>113</v>
      </c>
    </row>
    <row r="229" spans="15:18" x14ac:dyDescent="0.3">
      <c r="O229" s="56">
        <v>227</v>
      </c>
      <c r="P229" s="185">
        <v>91</v>
      </c>
      <c r="Q229" s="185">
        <v>103</v>
      </c>
      <c r="R229" s="185">
        <v>114</v>
      </c>
    </row>
    <row r="230" spans="15:18" x14ac:dyDescent="0.3">
      <c r="O230" s="56">
        <v>228</v>
      </c>
      <c r="P230" s="185">
        <v>92</v>
      </c>
      <c r="Q230" s="185">
        <v>103</v>
      </c>
      <c r="R230" s="185">
        <v>114</v>
      </c>
    </row>
    <row r="231" spans="15:18" x14ac:dyDescent="0.3">
      <c r="O231" s="56">
        <v>229</v>
      </c>
      <c r="P231" s="185">
        <v>92</v>
      </c>
      <c r="Q231" s="185">
        <v>104</v>
      </c>
      <c r="R231" s="185">
        <v>115</v>
      </c>
    </row>
    <row r="232" spans="15:18" x14ac:dyDescent="0.3">
      <c r="O232" s="56">
        <v>230</v>
      </c>
      <c r="P232" s="185">
        <v>92</v>
      </c>
      <c r="Q232" s="185">
        <v>104</v>
      </c>
      <c r="R232" s="185">
        <v>115</v>
      </c>
    </row>
    <row r="233" spans="15:18" x14ac:dyDescent="0.3">
      <c r="O233" s="56">
        <v>231</v>
      </c>
      <c r="P233" s="185">
        <v>93</v>
      </c>
      <c r="Q233" s="185">
        <v>104</v>
      </c>
      <c r="R233" s="185">
        <v>116</v>
      </c>
    </row>
    <row r="234" spans="15:18" x14ac:dyDescent="0.3">
      <c r="O234" s="56">
        <v>232</v>
      </c>
      <c r="P234" s="185">
        <v>93</v>
      </c>
      <c r="Q234" s="185">
        <v>105</v>
      </c>
      <c r="R234" s="185">
        <v>116</v>
      </c>
    </row>
    <row r="235" spans="15:18" x14ac:dyDescent="0.3">
      <c r="O235" s="56">
        <v>233</v>
      </c>
      <c r="P235" s="185">
        <v>94</v>
      </c>
      <c r="Q235" s="185">
        <v>105</v>
      </c>
      <c r="R235" s="185">
        <v>117</v>
      </c>
    </row>
    <row r="236" spans="15:18" x14ac:dyDescent="0.3">
      <c r="O236" s="56">
        <v>234</v>
      </c>
      <c r="P236" s="185">
        <v>94</v>
      </c>
      <c r="Q236" s="185">
        <v>106</v>
      </c>
      <c r="R236" s="185">
        <v>117</v>
      </c>
    </row>
    <row r="237" spans="15:18" x14ac:dyDescent="0.3">
      <c r="O237" s="56">
        <v>235</v>
      </c>
      <c r="P237" s="185">
        <v>94</v>
      </c>
      <c r="Q237" s="185">
        <v>106</v>
      </c>
      <c r="R237" s="185">
        <v>118</v>
      </c>
    </row>
    <row r="238" spans="15:18" x14ac:dyDescent="0.3">
      <c r="O238" s="56">
        <v>236</v>
      </c>
      <c r="P238" s="185">
        <v>95</v>
      </c>
      <c r="Q238" s="185">
        <v>107</v>
      </c>
      <c r="R238" s="185">
        <v>118</v>
      </c>
    </row>
    <row r="239" spans="15:18" x14ac:dyDescent="0.3">
      <c r="O239" s="56">
        <v>237</v>
      </c>
      <c r="P239" s="185">
        <v>95</v>
      </c>
      <c r="Q239" s="185">
        <v>107</v>
      </c>
      <c r="R239" s="185">
        <v>119</v>
      </c>
    </row>
    <row r="240" spans="15:18" x14ac:dyDescent="0.3">
      <c r="O240" s="56">
        <v>238</v>
      </c>
      <c r="P240" s="185">
        <v>96</v>
      </c>
      <c r="Q240" s="185">
        <v>108</v>
      </c>
      <c r="R240" s="185">
        <v>119</v>
      </c>
    </row>
    <row r="241" spans="15:18" x14ac:dyDescent="0.3">
      <c r="O241" s="56">
        <v>239</v>
      </c>
      <c r="P241" s="185">
        <v>96</v>
      </c>
      <c r="Q241" s="185">
        <v>108</v>
      </c>
      <c r="R241" s="185">
        <v>120</v>
      </c>
    </row>
    <row r="242" spans="15:18" x14ac:dyDescent="0.3">
      <c r="O242" s="56">
        <v>240</v>
      </c>
      <c r="P242" s="185">
        <v>96</v>
      </c>
      <c r="Q242" s="185">
        <v>108</v>
      </c>
      <c r="R242" s="185">
        <v>120</v>
      </c>
    </row>
    <row r="243" spans="15:18" x14ac:dyDescent="0.3">
      <c r="O243" s="56">
        <v>241</v>
      </c>
      <c r="P243" s="185">
        <v>97</v>
      </c>
      <c r="Q243" s="185">
        <v>109</v>
      </c>
      <c r="R243" s="185">
        <v>121</v>
      </c>
    </row>
    <row r="244" spans="15:18" x14ac:dyDescent="0.3">
      <c r="O244" s="56">
        <v>242</v>
      </c>
      <c r="P244" s="185">
        <v>97</v>
      </c>
      <c r="Q244" s="185">
        <v>109</v>
      </c>
      <c r="R244" s="185">
        <v>121</v>
      </c>
    </row>
    <row r="245" spans="15:18" x14ac:dyDescent="0.3">
      <c r="O245" s="56">
        <v>243</v>
      </c>
      <c r="P245" s="185">
        <v>98</v>
      </c>
      <c r="Q245" s="185">
        <v>110</v>
      </c>
      <c r="R245" s="185">
        <v>122</v>
      </c>
    </row>
    <row r="246" spans="15:18" x14ac:dyDescent="0.3">
      <c r="O246" s="56">
        <v>244</v>
      </c>
      <c r="P246" s="185">
        <v>98</v>
      </c>
      <c r="Q246" s="185">
        <v>110</v>
      </c>
      <c r="R246" s="185">
        <v>122</v>
      </c>
    </row>
    <row r="247" spans="15:18" x14ac:dyDescent="0.3">
      <c r="O247" s="56">
        <v>245</v>
      </c>
      <c r="P247" s="185">
        <v>98</v>
      </c>
      <c r="Q247" s="185">
        <v>111</v>
      </c>
      <c r="R247" s="185">
        <v>123</v>
      </c>
    </row>
    <row r="248" spans="15:18" x14ac:dyDescent="0.3">
      <c r="O248" s="56">
        <v>246</v>
      </c>
      <c r="P248" s="185">
        <v>99</v>
      </c>
      <c r="Q248" s="185">
        <v>111</v>
      </c>
      <c r="R248" s="185">
        <v>123</v>
      </c>
    </row>
    <row r="249" spans="15:18" x14ac:dyDescent="0.3">
      <c r="O249" s="56">
        <v>247</v>
      </c>
      <c r="P249" s="185">
        <v>99</v>
      </c>
      <c r="Q249" s="185">
        <v>112</v>
      </c>
      <c r="R249" s="185">
        <v>124</v>
      </c>
    </row>
    <row r="250" spans="15:18" x14ac:dyDescent="0.3">
      <c r="O250" s="56">
        <v>248</v>
      </c>
      <c r="P250" s="185">
        <v>100</v>
      </c>
      <c r="Q250" s="185">
        <v>112</v>
      </c>
      <c r="R250" s="185">
        <v>124</v>
      </c>
    </row>
    <row r="251" spans="15:18" x14ac:dyDescent="0.3">
      <c r="O251" s="56">
        <v>249</v>
      </c>
      <c r="P251" s="185">
        <v>100</v>
      </c>
      <c r="Q251" s="185">
        <v>113</v>
      </c>
      <c r="R251" s="185">
        <v>125</v>
      </c>
    </row>
    <row r="252" spans="15:18" x14ac:dyDescent="0.3">
      <c r="O252" s="56">
        <v>250</v>
      </c>
      <c r="P252" s="185">
        <v>100</v>
      </c>
      <c r="Q252" s="185">
        <v>113</v>
      </c>
      <c r="R252" s="185">
        <v>125</v>
      </c>
    </row>
    <row r="253" spans="15:18" x14ac:dyDescent="0.3">
      <c r="O253" s="56">
        <v>251</v>
      </c>
      <c r="P253" s="185">
        <v>101</v>
      </c>
      <c r="Q253" s="185">
        <v>113</v>
      </c>
      <c r="R253" s="185">
        <v>126</v>
      </c>
    </row>
    <row r="254" spans="15:18" x14ac:dyDescent="0.3">
      <c r="O254" s="56">
        <v>252</v>
      </c>
      <c r="P254" s="185">
        <v>101</v>
      </c>
      <c r="Q254" s="185">
        <v>114</v>
      </c>
      <c r="R254" s="185">
        <v>126</v>
      </c>
    </row>
    <row r="255" spans="15:18" x14ac:dyDescent="0.3">
      <c r="O255" s="56">
        <v>253</v>
      </c>
      <c r="P255" s="185">
        <v>102</v>
      </c>
      <c r="Q255" s="185">
        <v>114</v>
      </c>
      <c r="R255" s="185">
        <v>127</v>
      </c>
    </row>
    <row r="256" spans="15:18" x14ac:dyDescent="0.3">
      <c r="O256" s="56">
        <v>254</v>
      </c>
      <c r="P256" s="185">
        <v>102</v>
      </c>
      <c r="Q256" s="185">
        <v>115</v>
      </c>
      <c r="R256" s="185">
        <v>127</v>
      </c>
    </row>
    <row r="257" spans="15:18" x14ac:dyDescent="0.3">
      <c r="O257" s="56">
        <v>255</v>
      </c>
      <c r="P257" s="185">
        <v>102</v>
      </c>
      <c r="Q257" s="185">
        <v>115</v>
      </c>
      <c r="R257" s="185">
        <v>128</v>
      </c>
    </row>
    <row r="258" spans="15:18" x14ac:dyDescent="0.3">
      <c r="O258" s="56">
        <v>256</v>
      </c>
      <c r="P258" s="185">
        <v>103</v>
      </c>
      <c r="Q258" s="185">
        <v>116</v>
      </c>
      <c r="R258" s="185">
        <v>128</v>
      </c>
    </row>
    <row r="259" spans="15:18" x14ac:dyDescent="0.3">
      <c r="O259" s="56">
        <v>257</v>
      </c>
      <c r="P259" s="185">
        <v>103</v>
      </c>
      <c r="Q259" s="185">
        <v>116</v>
      </c>
      <c r="R259" s="185">
        <v>129</v>
      </c>
    </row>
    <row r="260" spans="15:18" x14ac:dyDescent="0.3">
      <c r="O260" s="56">
        <v>258</v>
      </c>
      <c r="P260" s="185">
        <v>104</v>
      </c>
      <c r="Q260" s="185">
        <v>117</v>
      </c>
      <c r="R260" s="185">
        <v>129</v>
      </c>
    </row>
    <row r="261" spans="15:18" x14ac:dyDescent="0.3">
      <c r="O261" s="56">
        <v>259</v>
      </c>
      <c r="P261" s="185">
        <v>104</v>
      </c>
      <c r="Q261" s="185">
        <v>117</v>
      </c>
      <c r="R261" s="185">
        <v>130</v>
      </c>
    </row>
    <row r="262" spans="15:18" x14ac:dyDescent="0.3">
      <c r="O262" s="56">
        <v>260</v>
      </c>
      <c r="P262" s="185">
        <v>104</v>
      </c>
      <c r="Q262" s="185">
        <v>117</v>
      </c>
      <c r="R262" s="185">
        <v>130</v>
      </c>
    </row>
    <row r="263" spans="15:18" x14ac:dyDescent="0.3">
      <c r="O263" s="56">
        <v>261</v>
      </c>
      <c r="P263" s="185">
        <v>105</v>
      </c>
      <c r="Q263" s="185">
        <v>118</v>
      </c>
      <c r="R263" s="185">
        <v>131</v>
      </c>
    </row>
    <row r="264" spans="15:18" x14ac:dyDescent="0.3">
      <c r="O264" s="56">
        <v>262</v>
      </c>
      <c r="P264" s="185">
        <v>105</v>
      </c>
      <c r="Q264" s="185">
        <v>118</v>
      </c>
      <c r="R264" s="185">
        <v>131</v>
      </c>
    </row>
    <row r="265" spans="15:18" x14ac:dyDescent="0.3">
      <c r="O265" s="56">
        <v>263</v>
      </c>
      <c r="P265" s="185">
        <v>106</v>
      </c>
      <c r="Q265" s="185">
        <v>119</v>
      </c>
      <c r="R265" s="185">
        <v>132</v>
      </c>
    </row>
    <row r="266" spans="15:18" x14ac:dyDescent="0.3">
      <c r="O266" s="56">
        <v>264</v>
      </c>
      <c r="P266" s="185">
        <v>106</v>
      </c>
      <c r="Q266" s="185">
        <v>119</v>
      </c>
      <c r="R266" s="185">
        <v>132</v>
      </c>
    </row>
    <row r="267" spans="15:18" x14ac:dyDescent="0.3">
      <c r="O267" s="56">
        <v>265</v>
      </c>
      <c r="P267" s="185">
        <v>106</v>
      </c>
      <c r="Q267" s="185">
        <v>120</v>
      </c>
      <c r="R267" s="185">
        <v>133</v>
      </c>
    </row>
    <row r="268" spans="15:18" x14ac:dyDescent="0.3">
      <c r="O268" s="56">
        <v>266</v>
      </c>
      <c r="P268" s="185">
        <v>107</v>
      </c>
      <c r="Q268" s="185">
        <v>120</v>
      </c>
      <c r="R268" s="185">
        <v>133</v>
      </c>
    </row>
    <row r="269" spans="15:18" x14ac:dyDescent="0.3">
      <c r="O269" s="56">
        <v>267</v>
      </c>
      <c r="P269" s="185">
        <v>107</v>
      </c>
      <c r="Q269" s="185">
        <v>121</v>
      </c>
      <c r="R269" s="185">
        <v>134</v>
      </c>
    </row>
    <row r="270" spans="15:18" x14ac:dyDescent="0.3">
      <c r="O270" s="56">
        <v>268</v>
      </c>
      <c r="P270" s="185">
        <v>108</v>
      </c>
      <c r="Q270" s="185">
        <v>121</v>
      </c>
      <c r="R270" s="185">
        <v>134</v>
      </c>
    </row>
    <row r="271" spans="15:18" x14ac:dyDescent="0.3">
      <c r="O271" s="56">
        <v>269</v>
      </c>
      <c r="P271" s="185">
        <v>108</v>
      </c>
      <c r="Q271" s="185">
        <v>122</v>
      </c>
      <c r="R271" s="185">
        <v>135</v>
      </c>
    </row>
    <row r="272" spans="15:18" x14ac:dyDescent="0.3">
      <c r="O272" s="56">
        <v>270</v>
      </c>
      <c r="P272" s="185">
        <v>108</v>
      </c>
      <c r="Q272" s="185">
        <v>122</v>
      </c>
      <c r="R272" s="185">
        <v>135</v>
      </c>
    </row>
    <row r="273" spans="15:18" x14ac:dyDescent="0.3">
      <c r="O273" s="56">
        <v>271</v>
      </c>
      <c r="P273" s="185">
        <v>109</v>
      </c>
      <c r="Q273" s="185">
        <v>122</v>
      </c>
      <c r="R273" s="185">
        <v>136</v>
      </c>
    </row>
    <row r="274" spans="15:18" x14ac:dyDescent="0.3">
      <c r="O274" s="56">
        <v>272</v>
      </c>
      <c r="P274" s="185">
        <v>109</v>
      </c>
      <c r="Q274" s="185">
        <v>123</v>
      </c>
      <c r="R274" s="185">
        <v>136</v>
      </c>
    </row>
    <row r="275" spans="15:18" x14ac:dyDescent="0.3">
      <c r="O275" s="56">
        <v>273</v>
      </c>
      <c r="P275" s="185">
        <v>110</v>
      </c>
      <c r="Q275" s="185">
        <v>123</v>
      </c>
      <c r="R275" s="185">
        <v>137</v>
      </c>
    </row>
    <row r="276" spans="15:18" x14ac:dyDescent="0.3">
      <c r="O276" s="56">
        <v>274</v>
      </c>
      <c r="P276" s="185">
        <v>110</v>
      </c>
      <c r="Q276" s="185">
        <v>124</v>
      </c>
      <c r="R276" s="185">
        <v>137</v>
      </c>
    </row>
    <row r="277" spans="15:18" x14ac:dyDescent="0.3">
      <c r="O277" s="56">
        <v>275</v>
      </c>
      <c r="P277" s="185">
        <v>110</v>
      </c>
      <c r="Q277" s="185">
        <v>124</v>
      </c>
      <c r="R277" s="185">
        <v>138</v>
      </c>
    </row>
    <row r="278" spans="15:18" x14ac:dyDescent="0.3">
      <c r="O278" s="56">
        <v>276</v>
      </c>
      <c r="P278" s="185">
        <v>111</v>
      </c>
      <c r="Q278" s="185">
        <v>125</v>
      </c>
      <c r="R278" s="185">
        <v>138</v>
      </c>
    </row>
    <row r="279" spans="15:18" x14ac:dyDescent="0.3">
      <c r="O279" s="56">
        <v>277</v>
      </c>
      <c r="P279" s="185">
        <v>111</v>
      </c>
      <c r="Q279" s="185">
        <v>125</v>
      </c>
      <c r="R279" s="185">
        <v>139</v>
      </c>
    </row>
    <row r="280" spans="15:18" x14ac:dyDescent="0.3">
      <c r="O280" s="56">
        <v>278</v>
      </c>
      <c r="P280" s="185">
        <v>112</v>
      </c>
      <c r="Q280" s="185">
        <v>126</v>
      </c>
      <c r="R280" s="185">
        <v>139</v>
      </c>
    </row>
    <row r="281" spans="15:18" x14ac:dyDescent="0.3">
      <c r="O281" s="56">
        <v>279</v>
      </c>
      <c r="P281" s="185">
        <v>112</v>
      </c>
      <c r="Q281" s="185">
        <v>126</v>
      </c>
      <c r="R281" s="185">
        <v>140</v>
      </c>
    </row>
    <row r="282" spans="15:18" x14ac:dyDescent="0.3">
      <c r="O282" s="56">
        <v>280</v>
      </c>
      <c r="P282" s="185">
        <v>112</v>
      </c>
      <c r="Q282" s="185">
        <v>126</v>
      </c>
      <c r="R282" s="185">
        <v>140</v>
      </c>
    </row>
    <row r="283" spans="15:18" x14ac:dyDescent="0.3">
      <c r="O283" s="56">
        <v>281</v>
      </c>
      <c r="P283" s="185">
        <v>113</v>
      </c>
      <c r="Q283" s="185">
        <v>127</v>
      </c>
      <c r="R283" s="185">
        <v>141</v>
      </c>
    </row>
    <row r="284" spans="15:18" x14ac:dyDescent="0.3">
      <c r="O284" s="56">
        <v>282</v>
      </c>
      <c r="P284" s="185">
        <v>113</v>
      </c>
      <c r="Q284" s="185">
        <v>127</v>
      </c>
      <c r="R284" s="185">
        <v>141</v>
      </c>
    </row>
    <row r="285" spans="15:18" x14ac:dyDescent="0.3">
      <c r="O285" s="56">
        <v>283</v>
      </c>
      <c r="P285" s="185">
        <v>114</v>
      </c>
      <c r="Q285" s="185">
        <v>128</v>
      </c>
      <c r="R285" s="185">
        <v>142</v>
      </c>
    </row>
    <row r="286" spans="15:18" x14ac:dyDescent="0.3">
      <c r="O286" s="56">
        <v>284</v>
      </c>
      <c r="P286" s="185">
        <v>114</v>
      </c>
      <c r="Q286" s="185">
        <v>128</v>
      </c>
      <c r="R286" s="185">
        <v>142</v>
      </c>
    </row>
    <row r="287" spans="15:18" x14ac:dyDescent="0.3">
      <c r="O287" s="56">
        <v>285</v>
      </c>
      <c r="P287" s="185">
        <v>114</v>
      </c>
      <c r="Q287" s="185">
        <v>129</v>
      </c>
      <c r="R287" s="185">
        <v>143</v>
      </c>
    </row>
    <row r="288" spans="15:18" x14ac:dyDescent="0.3">
      <c r="O288" s="56">
        <v>286</v>
      </c>
      <c r="P288" s="185">
        <v>115</v>
      </c>
      <c r="Q288" s="185">
        <v>129</v>
      </c>
      <c r="R288" s="185">
        <v>143</v>
      </c>
    </row>
    <row r="289" spans="15:18" x14ac:dyDescent="0.3">
      <c r="O289" s="56">
        <v>287</v>
      </c>
      <c r="P289" s="185">
        <v>115</v>
      </c>
      <c r="Q289" s="185">
        <v>130</v>
      </c>
      <c r="R289" s="185">
        <v>144</v>
      </c>
    </row>
    <row r="290" spans="15:18" x14ac:dyDescent="0.3">
      <c r="O290" s="56">
        <v>288</v>
      </c>
      <c r="P290" s="185">
        <v>116</v>
      </c>
      <c r="Q290" s="185">
        <v>130</v>
      </c>
      <c r="R290" s="185">
        <v>144</v>
      </c>
    </row>
    <row r="291" spans="15:18" x14ac:dyDescent="0.3">
      <c r="O291" s="56">
        <v>289</v>
      </c>
      <c r="P291" s="185">
        <v>116</v>
      </c>
      <c r="Q291" s="185">
        <v>131</v>
      </c>
      <c r="R291" s="185">
        <v>145</v>
      </c>
    </row>
    <row r="292" spans="15:18" x14ac:dyDescent="0.3">
      <c r="O292" s="56">
        <v>290</v>
      </c>
      <c r="P292" s="185">
        <v>116</v>
      </c>
      <c r="Q292" s="185">
        <v>131</v>
      </c>
      <c r="R292" s="185">
        <v>145</v>
      </c>
    </row>
    <row r="293" spans="15:18" x14ac:dyDescent="0.3">
      <c r="O293" s="56">
        <v>291</v>
      </c>
      <c r="P293" s="185">
        <v>117</v>
      </c>
      <c r="Q293" s="185">
        <v>131</v>
      </c>
      <c r="R293" s="185">
        <v>146</v>
      </c>
    </row>
    <row r="294" spans="15:18" x14ac:dyDescent="0.3">
      <c r="O294" s="56">
        <v>292</v>
      </c>
      <c r="P294" s="185">
        <v>117</v>
      </c>
      <c r="Q294" s="185">
        <v>132</v>
      </c>
      <c r="R294" s="185">
        <v>146</v>
      </c>
    </row>
    <row r="295" spans="15:18" x14ac:dyDescent="0.3">
      <c r="O295" s="56">
        <v>293</v>
      </c>
      <c r="P295" s="185">
        <v>118</v>
      </c>
      <c r="Q295" s="185">
        <v>132</v>
      </c>
      <c r="R295" s="185">
        <v>147</v>
      </c>
    </row>
    <row r="296" spans="15:18" x14ac:dyDescent="0.3">
      <c r="O296" s="56">
        <v>294</v>
      </c>
      <c r="P296" s="185">
        <v>118</v>
      </c>
      <c r="Q296" s="185">
        <v>133</v>
      </c>
      <c r="R296" s="185">
        <v>147</v>
      </c>
    </row>
    <row r="297" spans="15:18" x14ac:dyDescent="0.3">
      <c r="O297" s="56">
        <v>295</v>
      </c>
      <c r="P297" s="185">
        <v>118</v>
      </c>
      <c r="Q297" s="185">
        <v>133</v>
      </c>
      <c r="R297" s="185">
        <v>148</v>
      </c>
    </row>
    <row r="298" spans="15:18" x14ac:dyDescent="0.3">
      <c r="O298" s="56">
        <v>296</v>
      </c>
      <c r="P298" s="185">
        <v>119</v>
      </c>
      <c r="Q298" s="185">
        <v>134</v>
      </c>
      <c r="R298" s="185">
        <v>148</v>
      </c>
    </row>
    <row r="299" spans="15:18" x14ac:dyDescent="0.3">
      <c r="O299" s="56">
        <v>297</v>
      </c>
      <c r="P299" s="185">
        <v>119</v>
      </c>
      <c r="Q299" s="185">
        <v>134</v>
      </c>
      <c r="R299" s="185">
        <v>149</v>
      </c>
    </row>
    <row r="300" spans="15:18" x14ac:dyDescent="0.3">
      <c r="O300" s="56">
        <v>298</v>
      </c>
      <c r="P300" s="185">
        <v>120</v>
      </c>
      <c r="Q300" s="185">
        <v>135</v>
      </c>
      <c r="R300" s="185">
        <v>149</v>
      </c>
    </row>
    <row r="301" spans="15:18" x14ac:dyDescent="0.3">
      <c r="O301" s="56">
        <v>299</v>
      </c>
      <c r="P301" s="185">
        <v>120</v>
      </c>
      <c r="Q301" s="185">
        <v>135</v>
      </c>
      <c r="R301" s="185">
        <v>150</v>
      </c>
    </row>
    <row r="302" spans="15:18" x14ac:dyDescent="0.3">
      <c r="O302" s="56">
        <v>300</v>
      </c>
      <c r="P302" s="185">
        <v>120</v>
      </c>
      <c r="Q302" s="185">
        <v>135</v>
      </c>
      <c r="R302" s="185">
        <v>150</v>
      </c>
    </row>
    <row r="303" spans="15:18" x14ac:dyDescent="0.3">
      <c r="O303" s="56">
        <v>301</v>
      </c>
      <c r="P303" s="185">
        <v>121</v>
      </c>
      <c r="Q303" s="185">
        <v>136</v>
      </c>
      <c r="R303" s="185">
        <v>151</v>
      </c>
    </row>
    <row r="304" spans="15:18" x14ac:dyDescent="0.3">
      <c r="O304" s="56">
        <v>302</v>
      </c>
      <c r="P304" s="185">
        <v>121</v>
      </c>
      <c r="Q304" s="185">
        <v>136</v>
      </c>
      <c r="R304" s="185">
        <v>151</v>
      </c>
    </row>
    <row r="305" spans="15:18" x14ac:dyDescent="0.3">
      <c r="O305" s="56">
        <v>303</v>
      </c>
      <c r="P305" s="185">
        <v>122</v>
      </c>
      <c r="Q305" s="185">
        <v>137</v>
      </c>
      <c r="R305" s="185">
        <v>152</v>
      </c>
    </row>
    <row r="306" spans="15:18" x14ac:dyDescent="0.3">
      <c r="O306" s="56">
        <v>304</v>
      </c>
      <c r="P306" s="185">
        <v>122</v>
      </c>
      <c r="Q306" s="185">
        <v>137</v>
      </c>
      <c r="R306" s="185">
        <v>152</v>
      </c>
    </row>
    <row r="307" spans="15:18" x14ac:dyDescent="0.3">
      <c r="O307" s="56">
        <v>305</v>
      </c>
      <c r="P307" s="185">
        <v>122</v>
      </c>
      <c r="Q307" s="185">
        <v>138</v>
      </c>
      <c r="R307" s="185">
        <v>153</v>
      </c>
    </row>
    <row r="308" spans="15:18" x14ac:dyDescent="0.3">
      <c r="O308" s="56">
        <v>306</v>
      </c>
      <c r="P308" s="185">
        <v>123</v>
      </c>
      <c r="Q308" s="185">
        <v>138</v>
      </c>
      <c r="R308" s="185">
        <v>153</v>
      </c>
    </row>
    <row r="309" spans="15:18" x14ac:dyDescent="0.3">
      <c r="O309" s="56">
        <v>307</v>
      </c>
      <c r="P309" s="185">
        <v>123</v>
      </c>
      <c r="Q309" s="185">
        <v>139</v>
      </c>
      <c r="R309" s="185">
        <v>154</v>
      </c>
    </row>
    <row r="310" spans="15:18" x14ac:dyDescent="0.3">
      <c r="O310" s="56">
        <v>308</v>
      </c>
      <c r="P310" s="185">
        <v>124</v>
      </c>
      <c r="Q310" s="185">
        <v>139</v>
      </c>
      <c r="R310" s="185">
        <v>154</v>
      </c>
    </row>
    <row r="311" spans="15:18" x14ac:dyDescent="0.3">
      <c r="O311" s="56">
        <v>309</v>
      </c>
      <c r="P311" s="185">
        <v>124</v>
      </c>
      <c r="Q311" s="185">
        <v>140</v>
      </c>
      <c r="R311" s="185">
        <v>155</v>
      </c>
    </row>
    <row r="312" spans="15:18" x14ac:dyDescent="0.3">
      <c r="O312" s="56">
        <v>310</v>
      </c>
      <c r="P312" s="185">
        <v>124</v>
      </c>
      <c r="Q312" s="185">
        <v>140</v>
      </c>
      <c r="R312" s="185">
        <v>155</v>
      </c>
    </row>
    <row r="313" spans="15:18" x14ac:dyDescent="0.3">
      <c r="O313" s="56">
        <v>311</v>
      </c>
      <c r="P313" s="185">
        <v>125</v>
      </c>
      <c r="Q313" s="185">
        <v>140</v>
      </c>
      <c r="R313" s="185">
        <v>156</v>
      </c>
    </row>
    <row r="314" spans="15:18" x14ac:dyDescent="0.3">
      <c r="O314" s="56">
        <v>312</v>
      </c>
      <c r="P314" s="185">
        <v>125</v>
      </c>
      <c r="Q314" s="185">
        <v>141</v>
      </c>
      <c r="R314" s="185">
        <v>156</v>
      </c>
    </row>
    <row r="315" spans="15:18" x14ac:dyDescent="0.3">
      <c r="O315" s="56">
        <v>313</v>
      </c>
      <c r="P315" s="185">
        <v>126</v>
      </c>
      <c r="Q315" s="185">
        <v>141</v>
      </c>
      <c r="R315" s="185">
        <v>157</v>
      </c>
    </row>
    <row r="316" spans="15:18" x14ac:dyDescent="0.3">
      <c r="O316" s="56">
        <v>314</v>
      </c>
      <c r="P316" s="185">
        <v>126</v>
      </c>
      <c r="Q316" s="185">
        <v>142</v>
      </c>
      <c r="R316" s="185">
        <v>157</v>
      </c>
    </row>
    <row r="317" spans="15:18" x14ac:dyDescent="0.3">
      <c r="O317" s="56">
        <v>315</v>
      </c>
      <c r="P317" s="185">
        <v>126</v>
      </c>
      <c r="Q317" s="185">
        <v>142</v>
      </c>
      <c r="R317" s="185">
        <v>158</v>
      </c>
    </row>
    <row r="318" spans="15:18" x14ac:dyDescent="0.3">
      <c r="O318" s="56">
        <v>316</v>
      </c>
      <c r="P318" s="185">
        <v>127</v>
      </c>
      <c r="Q318" s="185">
        <v>143</v>
      </c>
      <c r="R318" s="185">
        <v>158</v>
      </c>
    </row>
    <row r="319" spans="15:18" x14ac:dyDescent="0.3">
      <c r="O319" s="56">
        <v>317</v>
      </c>
      <c r="P319" s="185">
        <v>127</v>
      </c>
      <c r="Q319" s="185">
        <v>143</v>
      </c>
      <c r="R319" s="185">
        <v>159</v>
      </c>
    </row>
    <row r="320" spans="15:18" x14ac:dyDescent="0.3">
      <c r="O320" s="56">
        <v>318</v>
      </c>
      <c r="P320" s="185">
        <v>128</v>
      </c>
      <c r="Q320" s="185">
        <v>144</v>
      </c>
      <c r="R320" s="185">
        <v>159</v>
      </c>
    </row>
    <row r="321" spans="15:18" x14ac:dyDescent="0.3">
      <c r="O321" s="56">
        <v>319</v>
      </c>
      <c r="P321" s="185">
        <v>128</v>
      </c>
      <c r="Q321" s="185">
        <v>144</v>
      </c>
      <c r="R321" s="185">
        <v>160</v>
      </c>
    </row>
    <row r="322" spans="15:18" x14ac:dyDescent="0.3">
      <c r="O322" s="56">
        <v>320</v>
      </c>
      <c r="P322" s="185">
        <v>128</v>
      </c>
      <c r="Q322" s="185">
        <v>144</v>
      </c>
      <c r="R322" s="185">
        <v>160</v>
      </c>
    </row>
    <row r="323" spans="15:18" x14ac:dyDescent="0.3">
      <c r="O323" s="56">
        <v>321</v>
      </c>
      <c r="P323" s="185">
        <v>129</v>
      </c>
      <c r="Q323" s="185">
        <v>145</v>
      </c>
      <c r="R323" s="185">
        <v>161</v>
      </c>
    </row>
    <row r="324" spans="15:18" x14ac:dyDescent="0.3">
      <c r="O324" s="56">
        <v>322</v>
      </c>
      <c r="P324" s="185">
        <v>129</v>
      </c>
      <c r="Q324" s="185">
        <v>145</v>
      </c>
      <c r="R324" s="185">
        <v>161</v>
      </c>
    </row>
    <row r="325" spans="15:18" x14ac:dyDescent="0.3">
      <c r="O325" s="56">
        <v>323</v>
      </c>
      <c r="P325" s="185">
        <v>130</v>
      </c>
      <c r="Q325" s="185">
        <v>146</v>
      </c>
      <c r="R325" s="185">
        <v>162</v>
      </c>
    </row>
    <row r="326" spans="15:18" x14ac:dyDescent="0.3">
      <c r="O326" s="56">
        <v>324</v>
      </c>
      <c r="P326" s="185">
        <v>130</v>
      </c>
      <c r="Q326" s="185">
        <v>146</v>
      </c>
      <c r="R326" s="185">
        <v>162</v>
      </c>
    </row>
    <row r="327" spans="15:18" x14ac:dyDescent="0.3">
      <c r="O327" s="56">
        <v>325</v>
      </c>
      <c r="P327" s="185">
        <v>130</v>
      </c>
      <c r="Q327" s="185">
        <v>147</v>
      </c>
      <c r="R327" s="185">
        <v>163</v>
      </c>
    </row>
    <row r="328" spans="15:18" x14ac:dyDescent="0.3">
      <c r="O328" s="56">
        <v>326</v>
      </c>
      <c r="P328" s="185">
        <v>131</v>
      </c>
      <c r="Q328" s="185">
        <v>147</v>
      </c>
      <c r="R328" s="185">
        <v>163</v>
      </c>
    </row>
    <row r="329" spans="15:18" x14ac:dyDescent="0.3">
      <c r="O329" s="56">
        <v>327</v>
      </c>
      <c r="P329" s="185">
        <v>131</v>
      </c>
      <c r="Q329" s="185">
        <v>148</v>
      </c>
      <c r="R329" s="185">
        <v>164</v>
      </c>
    </row>
    <row r="330" spans="15:18" x14ac:dyDescent="0.3">
      <c r="O330" s="56">
        <v>328</v>
      </c>
      <c r="P330" s="185">
        <v>132</v>
      </c>
      <c r="Q330" s="185">
        <v>148</v>
      </c>
      <c r="R330" s="185">
        <v>164</v>
      </c>
    </row>
    <row r="331" spans="15:18" x14ac:dyDescent="0.3">
      <c r="O331" s="56">
        <v>329</v>
      </c>
      <c r="P331" s="185">
        <v>132</v>
      </c>
      <c r="Q331" s="185">
        <v>149</v>
      </c>
      <c r="R331" s="185">
        <v>165</v>
      </c>
    </row>
    <row r="332" spans="15:18" x14ac:dyDescent="0.3">
      <c r="O332" s="56">
        <v>330</v>
      </c>
      <c r="P332" s="185">
        <v>132</v>
      </c>
      <c r="Q332" s="185">
        <v>149</v>
      </c>
      <c r="R332" s="185">
        <v>165</v>
      </c>
    </row>
    <row r="333" spans="15:18" x14ac:dyDescent="0.3">
      <c r="O333" s="56">
        <v>331</v>
      </c>
      <c r="P333" s="185">
        <v>133</v>
      </c>
      <c r="Q333" s="185">
        <v>149</v>
      </c>
      <c r="R333" s="185">
        <v>166</v>
      </c>
    </row>
    <row r="334" spans="15:18" x14ac:dyDescent="0.3">
      <c r="O334" s="56">
        <v>332</v>
      </c>
      <c r="P334" s="185">
        <v>133</v>
      </c>
      <c r="Q334" s="185">
        <v>150</v>
      </c>
      <c r="R334" s="185">
        <v>166</v>
      </c>
    </row>
    <row r="335" spans="15:18" x14ac:dyDescent="0.3">
      <c r="O335" s="56">
        <v>333</v>
      </c>
      <c r="P335" s="185">
        <v>134</v>
      </c>
      <c r="Q335" s="185">
        <v>150</v>
      </c>
      <c r="R335" s="185">
        <v>167</v>
      </c>
    </row>
    <row r="336" spans="15:18" x14ac:dyDescent="0.3">
      <c r="O336" s="56">
        <v>334</v>
      </c>
      <c r="P336" s="185">
        <v>134</v>
      </c>
      <c r="Q336" s="185">
        <v>151</v>
      </c>
      <c r="R336" s="185">
        <v>167</v>
      </c>
    </row>
    <row r="337" spans="15:18" x14ac:dyDescent="0.3">
      <c r="O337" s="56">
        <v>335</v>
      </c>
      <c r="P337" s="185">
        <v>134</v>
      </c>
      <c r="Q337" s="185">
        <v>151</v>
      </c>
      <c r="R337" s="185">
        <v>168</v>
      </c>
    </row>
    <row r="338" spans="15:18" x14ac:dyDescent="0.3">
      <c r="O338" s="56">
        <v>336</v>
      </c>
      <c r="P338" s="185">
        <v>135</v>
      </c>
      <c r="Q338" s="185">
        <v>152</v>
      </c>
      <c r="R338" s="185">
        <v>168</v>
      </c>
    </row>
    <row r="339" spans="15:18" x14ac:dyDescent="0.3">
      <c r="O339" s="56">
        <v>337</v>
      </c>
      <c r="P339" s="185">
        <v>135</v>
      </c>
      <c r="Q339" s="185">
        <v>152</v>
      </c>
      <c r="R339" s="185">
        <v>169</v>
      </c>
    </row>
    <row r="340" spans="15:18" x14ac:dyDescent="0.3">
      <c r="O340" s="56">
        <v>338</v>
      </c>
      <c r="P340" s="185">
        <v>136</v>
      </c>
      <c r="Q340" s="185">
        <v>153</v>
      </c>
      <c r="R340" s="185">
        <v>169</v>
      </c>
    </row>
    <row r="341" spans="15:18" x14ac:dyDescent="0.3">
      <c r="O341" s="56">
        <v>339</v>
      </c>
      <c r="P341" s="185">
        <v>136</v>
      </c>
      <c r="Q341" s="185">
        <v>153</v>
      </c>
      <c r="R341" s="185">
        <v>170</v>
      </c>
    </row>
    <row r="342" spans="15:18" x14ac:dyDescent="0.3">
      <c r="O342" s="56">
        <v>340</v>
      </c>
      <c r="P342" s="185">
        <v>136</v>
      </c>
      <c r="Q342" s="185">
        <v>153</v>
      </c>
      <c r="R342" s="185">
        <v>170</v>
      </c>
    </row>
    <row r="343" spans="15:18" x14ac:dyDescent="0.3">
      <c r="O343" s="56">
        <v>341</v>
      </c>
      <c r="P343" s="185">
        <v>137</v>
      </c>
      <c r="Q343" s="185">
        <v>154</v>
      </c>
      <c r="R343" s="185">
        <v>171</v>
      </c>
    </row>
    <row r="344" spans="15:18" x14ac:dyDescent="0.3">
      <c r="O344" s="56">
        <v>342</v>
      </c>
      <c r="P344" s="185">
        <v>137</v>
      </c>
      <c r="Q344" s="185">
        <v>154</v>
      </c>
      <c r="R344" s="185">
        <v>171</v>
      </c>
    </row>
    <row r="345" spans="15:18" x14ac:dyDescent="0.3">
      <c r="O345" s="56">
        <v>343</v>
      </c>
      <c r="P345" s="185">
        <v>138</v>
      </c>
      <c r="Q345" s="185">
        <v>155</v>
      </c>
      <c r="R345" s="185">
        <v>172</v>
      </c>
    </row>
    <row r="346" spans="15:18" x14ac:dyDescent="0.3">
      <c r="O346" s="56">
        <v>344</v>
      </c>
      <c r="P346" s="185">
        <v>138</v>
      </c>
      <c r="Q346" s="185">
        <v>155</v>
      </c>
      <c r="R346" s="185">
        <v>172</v>
      </c>
    </row>
    <row r="347" spans="15:18" x14ac:dyDescent="0.3">
      <c r="O347" s="56">
        <v>345</v>
      </c>
      <c r="P347" s="185">
        <v>138</v>
      </c>
      <c r="Q347" s="185">
        <v>156</v>
      </c>
      <c r="R347" s="185">
        <v>173</v>
      </c>
    </row>
    <row r="348" spans="15:18" x14ac:dyDescent="0.3">
      <c r="O348" s="56">
        <v>346</v>
      </c>
      <c r="P348" s="185">
        <v>139</v>
      </c>
      <c r="Q348" s="185">
        <v>156</v>
      </c>
      <c r="R348" s="185">
        <v>173</v>
      </c>
    </row>
    <row r="349" spans="15:18" x14ac:dyDescent="0.3">
      <c r="O349" s="56">
        <v>347</v>
      </c>
      <c r="P349" s="185">
        <v>139</v>
      </c>
      <c r="Q349" s="185">
        <v>157</v>
      </c>
      <c r="R349" s="185">
        <v>174</v>
      </c>
    </row>
    <row r="350" spans="15:18" x14ac:dyDescent="0.3">
      <c r="O350" s="56">
        <v>348</v>
      </c>
      <c r="P350" s="185">
        <v>140</v>
      </c>
      <c r="Q350" s="185">
        <v>157</v>
      </c>
      <c r="R350" s="185">
        <v>174</v>
      </c>
    </row>
    <row r="351" spans="15:18" x14ac:dyDescent="0.3">
      <c r="O351" s="56">
        <v>349</v>
      </c>
      <c r="P351" s="185">
        <v>140</v>
      </c>
      <c r="Q351" s="185">
        <v>158</v>
      </c>
      <c r="R351" s="185">
        <v>175</v>
      </c>
    </row>
    <row r="352" spans="15:18" x14ac:dyDescent="0.3">
      <c r="O352" s="56">
        <v>350</v>
      </c>
      <c r="P352" s="185">
        <v>140</v>
      </c>
      <c r="Q352" s="185">
        <v>158</v>
      </c>
      <c r="R352" s="185">
        <v>175</v>
      </c>
    </row>
    <row r="353" spans="15:18" x14ac:dyDescent="0.3">
      <c r="O353" s="56">
        <v>351</v>
      </c>
      <c r="P353" s="185">
        <v>141</v>
      </c>
      <c r="Q353" s="185">
        <v>158</v>
      </c>
      <c r="R353" s="185">
        <v>176</v>
      </c>
    </row>
    <row r="354" spans="15:18" x14ac:dyDescent="0.3">
      <c r="O354" s="56">
        <v>352</v>
      </c>
      <c r="P354" s="185">
        <v>141</v>
      </c>
      <c r="Q354" s="185">
        <v>159</v>
      </c>
      <c r="R354" s="185">
        <v>176</v>
      </c>
    </row>
    <row r="355" spans="15:18" x14ac:dyDescent="0.3">
      <c r="O355" s="56">
        <v>353</v>
      </c>
      <c r="P355" s="185">
        <v>142</v>
      </c>
      <c r="Q355" s="185">
        <v>159</v>
      </c>
      <c r="R355" s="185">
        <v>177</v>
      </c>
    </row>
    <row r="356" spans="15:18" x14ac:dyDescent="0.3">
      <c r="O356" s="56">
        <v>354</v>
      </c>
      <c r="P356" s="185">
        <v>142</v>
      </c>
      <c r="Q356" s="185">
        <v>160</v>
      </c>
      <c r="R356" s="185">
        <v>177</v>
      </c>
    </row>
    <row r="357" spans="15:18" x14ac:dyDescent="0.3">
      <c r="O357" s="56">
        <v>355</v>
      </c>
      <c r="P357" s="185">
        <v>142</v>
      </c>
      <c r="Q357" s="185">
        <v>160</v>
      </c>
      <c r="R357" s="185">
        <v>178</v>
      </c>
    </row>
    <row r="358" spans="15:18" x14ac:dyDescent="0.3">
      <c r="O358" s="56">
        <v>356</v>
      </c>
      <c r="P358" s="185">
        <v>143</v>
      </c>
      <c r="Q358" s="185">
        <v>161</v>
      </c>
      <c r="R358" s="185">
        <v>178</v>
      </c>
    </row>
    <row r="359" spans="15:18" x14ac:dyDescent="0.3">
      <c r="O359" s="56">
        <v>357</v>
      </c>
      <c r="P359" s="185">
        <v>143</v>
      </c>
      <c r="Q359" s="185">
        <v>161</v>
      </c>
      <c r="R359" s="185">
        <v>179</v>
      </c>
    </row>
    <row r="360" spans="15:18" x14ac:dyDescent="0.3">
      <c r="O360" s="56">
        <v>358</v>
      </c>
      <c r="P360" s="185">
        <v>144</v>
      </c>
      <c r="Q360" s="185">
        <v>162</v>
      </c>
      <c r="R360" s="185">
        <v>179</v>
      </c>
    </row>
    <row r="361" spans="15:18" x14ac:dyDescent="0.3">
      <c r="O361" s="56">
        <v>359</v>
      </c>
      <c r="P361" s="185">
        <v>144</v>
      </c>
      <c r="Q361" s="185">
        <v>162</v>
      </c>
      <c r="R361" s="185">
        <v>180</v>
      </c>
    </row>
    <row r="362" spans="15:18" x14ac:dyDescent="0.3">
      <c r="O362" s="56">
        <v>360</v>
      </c>
      <c r="P362" s="185">
        <v>144</v>
      </c>
      <c r="Q362" s="185">
        <v>162</v>
      </c>
      <c r="R362" s="185">
        <v>180</v>
      </c>
    </row>
    <row r="363" spans="15:18" x14ac:dyDescent="0.3">
      <c r="O363" s="56">
        <v>361</v>
      </c>
      <c r="P363" s="185">
        <v>145</v>
      </c>
      <c r="Q363" s="185">
        <v>163</v>
      </c>
      <c r="R363" s="185">
        <v>181</v>
      </c>
    </row>
    <row r="364" spans="15:18" x14ac:dyDescent="0.3">
      <c r="O364" s="56">
        <v>362</v>
      </c>
      <c r="P364" s="185">
        <v>145</v>
      </c>
      <c r="Q364" s="185">
        <v>163</v>
      </c>
      <c r="R364" s="185">
        <v>181</v>
      </c>
    </row>
    <row r="365" spans="15:18" x14ac:dyDescent="0.3">
      <c r="O365" s="56">
        <v>363</v>
      </c>
      <c r="P365" s="185">
        <v>146</v>
      </c>
      <c r="Q365" s="185">
        <v>164</v>
      </c>
      <c r="R365" s="185">
        <v>182</v>
      </c>
    </row>
    <row r="366" spans="15:18" x14ac:dyDescent="0.3">
      <c r="O366" s="56">
        <v>364</v>
      </c>
      <c r="P366" s="185">
        <v>146</v>
      </c>
      <c r="Q366" s="185">
        <v>164</v>
      </c>
      <c r="R366" s="185">
        <v>182</v>
      </c>
    </row>
    <row r="367" spans="15:18" x14ac:dyDescent="0.3">
      <c r="O367" s="56">
        <v>365</v>
      </c>
      <c r="P367" s="185">
        <v>146</v>
      </c>
      <c r="Q367" s="185">
        <v>165</v>
      </c>
      <c r="R367" s="185">
        <v>183</v>
      </c>
    </row>
    <row r="368" spans="15:18" x14ac:dyDescent="0.3">
      <c r="O368" s="56">
        <v>366</v>
      </c>
      <c r="P368" s="185">
        <v>147</v>
      </c>
      <c r="Q368" s="185">
        <v>165</v>
      </c>
      <c r="R368" s="185">
        <v>183</v>
      </c>
    </row>
    <row r="369" spans="15:18" x14ac:dyDescent="0.3">
      <c r="O369" s="56">
        <v>367</v>
      </c>
      <c r="P369" s="185">
        <v>147</v>
      </c>
      <c r="Q369" s="185">
        <v>166</v>
      </c>
      <c r="R369" s="185">
        <v>184</v>
      </c>
    </row>
    <row r="370" spans="15:18" x14ac:dyDescent="0.3">
      <c r="O370" s="56">
        <v>368</v>
      </c>
      <c r="P370" s="185">
        <v>148</v>
      </c>
      <c r="Q370" s="185">
        <v>166</v>
      </c>
      <c r="R370" s="185">
        <v>184</v>
      </c>
    </row>
    <row r="371" spans="15:18" x14ac:dyDescent="0.3">
      <c r="O371" s="56">
        <v>369</v>
      </c>
      <c r="P371" s="185">
        <v>148</v>
      </c>
      <c r="Q371" s="185">
        <v>167</v>
      </c>
      <c r="R371" s="185">
        <v>185</v>
      </c>
    </row>
    <row r="372" spans="15:18" x14ac:dyDescent="0.3">
      <c r="O372" s="56">
        <v>370</v>
      </c>
      <c r="P372" s="185">
        <v>148</v>
      </c>
      <c r="Q372" s="185">
        <v>167</v>
      </c>
      <c r="R372" s="185">
        <v>185</v>
      </c>
    </row>
    <row r="373" spans="15:18" x14ac:dyDescent="0.3">
      <c r="O373" s="56">
        <v>371</v>
      </c>
      <c r="P373" s="185">
        <v>149</v>
      </c>
      <c r="Q373" s="185">
        <v>167</v>
      </c>
      <c r="R373" s="185">
        <v>186</v>
      </c>
    </row>
    <row r="374" spans="15:18" x14ac:dyDescent="0.3">
      <c r="O374" s="56">
        <v>372</v>
      </c>
      <c r="P374" s="185">
        <v>149</v>
      </c>
      <c r="Q374" s="185">
        <v>168</v>
      </c>
      <c r="R374" s="185">
        <v>186</v>
      </c>
    </row>
    <row r="375" spans="15:18" x14ac:dyDescent="0.3">
      <c r="O375" s="56">
        <v>373</v>
      </c>
      <c r="P375" s="185">
        <v>150</v>
      </c>
      <c r="Q375" s="185">
        <v>168</v>
      </c>
      <c r="R375" s="185">
        <v>187</v>
      </c>
    </row>
    <row r="376" spans="15:18" x14ac:dyDescent="0.3">
      <c r="O376" s="56">
        <v>374</v>
      </c>
      <c r="P376" s="185">
        <v>150</v>
      </c>
      <c r="Q376" s="185">
        <v>169</v>
      </c>
      <c r="R376" s="185">
        <v>187</v>
      </c>
    </row>
    <row r="377" spans="15:18" x14ac:dyDescent="0.3">
      <c r="O377" s="56">
        <v>375</v>
      </c>
      <c r="P377" s="185">
        <v>150</v>
      </c>
      <c r="Q377" s="185">
        <v>169</v>
      </c>
      <c r="R377" s="185">
        <v>188</v>
      </c>
    </row>
    <row r="378" spans="15:18" x14ac:dyDescent="0.3">
      <c r="O378" s="56">
        <v>376</v>
      </c>
      <c r="P378" s="185">
        <v>151</v>
      </c>
      <c r="Q378" s="185">
        <v>170</v>
      </c>
      <c r="R378" s="185">
        <v>188</v>
      </c>
    </row>
    <row r="379" spans="15:18" x14ac:dyDescent="0.3">
      <c r="O379" s="56">
        <v>377</v>
      </c>
      <c r="P379" s="185">
        <v>151</v>
      </c>
      <c r="Q379" s="185">
        <v>170</v>
      </c>
      <c r="R379" s="185">
        <v>189</v>
      </c>
    </row>
    <row r="380" spans="15:18" x14ac:dyDescent="0.3">
      <c r="O380" s="56">
        <v>378</v>
      </c>
      <c r="P380" s="185">
        <v>152</v>
      </c>
      <c r="Q380" s="185">
        <v>171</v>
      </c>
      <c r="R380" s="185">
        <v>189</v>
      </c>
    </row>
    <row r="381" spans="15:18" x14ac:dyDescent="0.3">
      <c r="O381" s="56">
        <v>379</v>
      </c>
      <c r="P381" s="185">
        <v>152</v>
      </c>
      <c r="Q381" s="185">
        <v>171</v>
      </c>
      <c r="R381" s="185">
        <v>190</v>
      </c>
    </row>
    <row r="382" spans="15:18" x14ac:dyDescent="0.3">
      <c r="O382" s="56">
        <v>380</v>
      </c>
      <c r="P382" s="185">
        <v>152</v>
      </c>
      <c r="Q382" s="185">
        <v>171</v>
      </c>
      <c r="R382" s="185">
        <v>190</v>
      </c>
    </row>
    <row r="383" spans="15:18" x14ac:dyDescent="0.3">
      <c r="O383" s="56">
        <v>381</v>
      </c>
      <c r="P383" s="185">
        <v>153</v>
      </c>
      <c r="Q383" s="185">
        <v>172</v>
      </c>
      <c r="R383" s="185">
        <v>191</v>
      </c>
    </row>
    <row r="384" spans="15:18" x14ac:dyDescent="0.3">
      <c r="O384" s="56">
        <v>382</v>
      </c>
      <c r="P384" s="185">
        <v>153</v>
      </c>
      <c r="Q384" s="185">
        <v>172</v>
      </c>
      <c r="R384" s="185">
        <v>191</v>
      </c>
    </row>
    <row r="385" spans="15:18" x14ac:dyDescent="0.3">
      <c r="O385" s="56">
        <v>383</v>
      </c>
      <c r="P385" s="185">
        <v>154</v>
      </c>
      <c r="Q385" s="185">
        <v>173</v>
      </c>
      <c r="R385" s="185">
        <v>192</v>
      </c>
    </row>
    <row r="386" spans="15:18" x14ac:dyDescent="0.3">
      <c r="O386" s="56">
        <v>384</v>
      </c>
      <c r="P386" s="185">
        <v>154</v>
      </c>
      <c r="Q386" s="185">
        <v>173</v>
      </c>
      <c r="R386" s="185">
        <v>192</v>
      </c>
    </row>
    <row r="387" spans="15:18" x14ac:dyDescent="0.3">
      <c r="O387" s="56">
        <v>385</v>
      </c>
      <c r="P387" s="185">
        <v>154</v>
      </c>
      <c r="Q387" s="185">
        <v>174</v>
      </c>
      <c r="R387" s="185">
        <v>193</v>
      </c>
    </row>
    <row r="388" spans="15:18" x14ac:dyDescent="0.3">
      <c r="O388" s="56">
        <v>386</v>
      </c>
      <c r="P388" s="185">
        <v>155</v>
      </c>
      <c r="Q388" s="185">
        <v>174</v>
      </c>
      <c r="R388" s="185">
        <v>193</v>
      </c>
    </row>
    <row r="389" spans="15:18" x14ac:dyDescent="0.3">
      <c r="O389" s="56">
        <v>387</v>
      </c>
      <c r="P389" s="185">
        <v>155</v>
      </c>
      <c r="Q389" s="185">
        <v>175</v>
      </c>
      <c r="R389" s="185">
        <v>194</v>
      </c>
    </row>
    <row r="390" spans="15:18" x14ac:dyDescent="0.3">
      <c r="O390" s="56">
        <v>388</v>
      </c>
      <c r="P390" s="185">
        <v>156</v>
      </c>
      <c r="Q390" s="185">
        <v>175</v>
      </c>
      <c r="R390" s="185">
        <v>194</v>
      </c>
    </row>
    <row r="391" spans="15:18" x14ac:dyDescent="0.3">
      <c r="O391" s="56">
        <v>389</v>
      </c>
      <c r="P391" s="185">
        <v>156</v>
      </c>
      <c r="Q391" s="185">
        <v>176</v>
      </c>
      <c r="R391" s="185">
        <v>195</v>
      </c>
    </row>
    <row r="392" spans="15:18" x14ac:dyDescent="0.3">
      <c r="O392" s="56">
        <v>390</v>
      </c>
      <c r="P392" s="185">
        <v>156</v>
      </c>
      <c r="Q392" s="185">
        <v>176</v>
      </c>
      <c r="R392" s="185">
        <v>195</v>
      </c>
    </row>
    <row r="393" spans="15:18" x14ac:dyDescent="0.3">
      <c r="O393" s="56">
        <v>391</v>
      </c>
      <c r="P393" s="185">
        <v>157</v>
      </c>
      <c r="Q393" s="185">
        <v>176</v>
      </c>
      <c r="R393" s="185">
        <v>196</v>
      </c>
    </row>
    <row r="394" spans="15:18" x14ac:dyDescent="0.3">
      <c r="O394" s="56">
        <v>392</v>
      </c>
      <c r="P394" s="185">
        <v>157</v>
      </c>
      <c r="Q394" s="185">
        <v>177</v>
      </c>
      <c r="R394" s="185">
        <v>196</v>
      </c>
    </row>
    <row r="395" spans="15:18" x14ac:dyDescent="0.3">
      <c r="O395" s="56">
        <v>393</v>
      </c>
      <c r="P395" s="185">
        <v>158</v>
      </c>
      <c r="Q395" s="185">
        <v>177</v>
      </c>
      <c r="R395" s="185">
        <v>197</v>
      </c>
    </row>
    <row r="396" spans="15:18" x14ac:dyDescent="0.3">
      <c r="O396" s="56">
        <v>394</v>
      </c>
      <c r="P396" s="185">
        <v>158</v>
      </c>
      <c r="Q396" s="185">
        <v>178</v>
      </c>
      <c r="R396" s="185">
        <v>197</v>
      </c>
    </row>
    <row r="397" spans="15:18" x14ac:dyDescent="0.3">
      <c r="O397" s="56">
        <v>395</v>
      </c>
      <c r="P397" s="185">
        <v>158</v>
      </c>
      <c r="Q397" s="185">
        <v>178</v>
      </c>
      <c r="R397" s="185">
        <v>198</v>
      </c>
    </row>
    <row r="398" spans="15:18" x14ac:dyDescent="0.3">
      <c r="O398" s="56">
        <v>396</v>
      </c>
      <c r="P398" s="185">
        <v>159</v>
      </c>
      <c r="Q398" s="185">
        <v>179</v>
      </c>
      <c r="R398" s="185">
        <v>198</v>
      </c>
    </row>
    <row r="399" spans="15:18" x14ac:dyDescent="0.3">
      <c r="O399" s="56">
        <v>397</v>
      </c>
      <c r="P399" s="185">
        <v>159</v>
      </c>
      <c r="Q399" s="185">
        <v>179</v>
      </c>
      <c r="R399" s="185">
        <v>199</v>
      </c>
    </row>
    <row r="400" spans="15:18" x14ac:dyDescent="0.3">
      <c r="O400" s="56">
        <v>398</v>
      </c>
      <c r="P400" s="185">
        <v>160</v>
      </c>
      <c r="Q400" s="185">
        <v>180</v>
      </c>
      <c r="R400" s="185">
        <v>199</v>
      </c>
    </row>
    <row r="401" spans="15:18" x14ac:dyDescent="0.3">
      <c r="O401" s="56">
        <v>399</v>
      </c>
      <c r="P401" s="185">
        <v>160</v>
      </c>
      <c r="Q401" s="185">
        <v>180</v>
      </c>
      <c r="R401" s="185">
        <v>200</v>
      </c>
    </row>
    <row r="402" spans="15:18" x14ac:dyDescent="0.3">
      <c r="O402" s="56">
        <v>400</v>
      </c>
      <c r="P402" s="185">
        <v>160</v>
      </c>
      <c r="Q402" s="185">
        <v>180</v>
      </c>
      <c r="R402" s="185">
        <v>200</v>
      </c>
    </row>
    <row r="403" spans="15:18" x14ac:dyDescent="0.3">
      <c r="R403" s="58"/>
    </row>
    <row r="404" spans="15:18" x14ac:dyDescent="0.3">
      <c r="R404" s="58"/>
    </row>
    <row r="405" spans="15:18" x14ac:dyDescent="0.3">
      <c r="R405" s="58"/>
    </row>
    <row r="406" spans="15:18" x14ac:dyDescent="0.3">
      <c r="R406" s="58"/>
    </row>
    <row r="407" spans="15:18" x14ac:dyDescent="0.3">
      <c r="R407" s="58"/>
    </row>
    <row r="408" spans="15:18" x14ac:dyDescent="0.3">
      <c r="R408" s="58"/>
    </row>
    <row r="409" spans="15:18" x14ac:dyDescent="0.3">
      <c r="R409" s="58"/>
    </row>
    <row r="410" spans="15:18" x14ac:dyDescent="0.3">
      <c r="R410" s="58"/>
    </row>
    <row r="411" spans="15:18" x14ac:dyDescent="0.3">
      <c r="R411" s="58"/>
    </row>
    <row r="412" spans="15:18" x14ac:dyDescent="0.3">
      <c r="R412" s="58"/>
    </row>
    <row r="413" spans="15:18" x14ac:dyDescent="0.3">
      <c r="R413" s="58"/>
    </row>
    <row r="414" spans="15:18" x14ac:dyDescent="0.3">
      <c r="R414" s="58"/>
    </row>
    <row r="415" spans="15:18" x14ac:dyDescent="0.3">
      <c r="R415" s="58"/>
    </row>
    <row r="416" spans="15:18" x14ac:dyDescent="0.3">
      <c r="R416" s="58"/>
    </row>
    <row r="417" spans="18:18" x14ac:dyDescent="0.3">
      <c r="R417" s="58"/>
    </row>
    <row r="418" spans="18:18" x14ac:dyDescent="0.3">
      <c r="R418" s="58"/>
    </row>
    <row r="419" spans="18:18" x14ac:dyDescent="0.3">
      <c r="R419" s="58"/>
    </row>
    <row r="420" spans="18:18" x14ac:dyDescent="0.3">
      <c r="R420" s="58"/>
    </row>
    <row r="421" spans="18:18" x14ac:dyDescent="0.3">
      <c r="R421" s="58"/>
    </row>
    <row r="422" spans="18:18" x14ac:dyDescent="0.3">
      <c r="R422" s="58"/>
    </row>
    <row r="423" spans="18:18" x14ac:dyDescent="0.3">
      <c r="R423" s="58"/>
    </row>
    <row r="424" spans="18:18" x14ac:dyDescent="0.3">
      <c r="R424" s="58"/>
    </row>
    <row r="425" spans="18:18" x14ac:dyDescent="0.3">
      <c r="R425" s="58"/>
    </row>
    <row r="426" spans="18:18" x14ac:dyDescent="0.3">
      <c r="R426" s="58"/>
    </row>
    <row r="427" spans="18:18" x14ac:dyDescent="0.3">
      <c r="R427" s="58"/>
    </row>
    <row r="428" spans="18:18" x14ac:dyDescent="0.3">
      <c r="R428" s="58"/>
    </row>
    <row r="429" spans="18:18" x14ac:dyDescent="0.3">
      <c r="R429" s="58"/>
    </row>
    <row r="430" spans="18:18" x14ac:dyDescent="0.3">
      <c r="R430" s="58"/>
    </row>
    <row r="431" spans="18:18" x14ac:dyDescent="0.3">
      <c r="R431" s="58"/>
    </row>
    <row r="432" spans="18:18" x14ac:dyDescent="0.3">
      <c r="R432" s="58"/>
    </row>
    <row r="433" spans="18:18" x14ac:dyDescent="0.3">
      <c r="R433" s="58"/>
    </row>
  </sheetData>
  <mergeCells count="5">
    <mergeCell ref="J6:L6"/>
    <mergeCell ref="F4:F5"/>
    <mergeCell ref="A1:F1"/>
    <mergeCell ref="H1:M1"/>
    <mergeCell ref="M4:M5"/>
  </mergeCells>
  <phoneticPr fontId="0" type="noConversion"/>
  <conditionalFormatting sqref="A1:F1">
    <cfRule type="expression" dxfId="1" priority="1" stopIfTrue="1">
      <formula>$C$37&lt;91</formula>
    </cfRule>
  </conditionalFormatting>
  <dataValidations count="6">
    <dataValidation type="list" allowBlank="1" showInputMessage="1" showErrorMessage="1" error="Only 40%, 45%, or 50% available_x000a_for automated calculations." sqref="F7" xr:uid="{00000000-0002-0000-0000-000000000000}">
      <formula1>"40%,45%,50%"</formula1>
    </dataValidation>
    <dataValidation type="whole" allowBlank="1" showInputMessage="1" showErrorMessage="1" error="Enter Player Pack value as a positive number." sqref="H6" xr:uid="{00000000-0002-0000-0000-000001000000}">
      <formula1>0</formula1>
      <formula2>50000</formula2>
    </dataValidation>
    <dataValidation type="whole" operator="lessThan" allowBlank="1" showInputMessage="1" showErrorMessage="1" error="If you need to handle a field larger than 66, go to the Large Field tab." prompt="Enter value less than 67." sqref="A3" xr:uid="{00000000-0002-0000-0000-000002000000}">
      <formula1>67</formula1>
    </dataValidation>
    <dataValidation type="whole" operator="greaterThan" allowBlank="1" showInputMessage="1" showErrorMessage="1" sqref="H4" xr:uid="{00000000-0002-0000-0000-000003000000}">
      <formula1>-1</formula1>
    </dataValidation>
    <dataValidation type="whole" operator="lessThan" allowBlank="1" showInputMessage="1" showErrorMessage="1" error="Enter value less than 67" prompt="Enter value less than 67. If field is larger than 66, use the Large Field Spreadsheet." sqref="H3" xr:uid="{00000000-0002-0000-0000-000004000000}">
      <formula1>67</formula1>
    </dataValidation>
    <dataValidation type="list" allowBlank="1" showInputMessage="1" showErrorMessage="1" error="Only 40%, 45%, or 50% available_x000a_for automated calculations." sqref="M7" xr:uid="{00000000-0002-0000-0000-000005000000}">
      <formula1>"45%,50%"</formula1>
    </dataValidation>
  </dataValidations>
  <printOptions horizontalCentered="1"/>
  <pageMargins left="0.75" right="0.75" top="0.75" bottom="0.75" header="0.77" footer="0.66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33"/>
  <sheetViews>
    <sheetView workbookViewId="0">
      <selection activeCell="G54" sqref="G54"/>
    </sheetView>
  </sheetViews>
  <sheetFormatPr defaultRowHeight="13" x14ac:dyDescent="0.3"/>
  <cols>
    <col min="1" max="1" width="11.81640625" customWidth="1"/>
    <col min="2" max="2" width="12" customWidth="1"/>
    <col min="3" max="3" width="11.7265625" customWidth="1"/>
    <col min="4" max="4" width="11.26953125" customWidth="1"/>
    <col min="5" max="5" width="12.1796875" customWidth="1"/>
    <col min="6" max="6" width="11.81640625" customWidth="1"/>
    <col min="7" max="7" width="12" customWidth="1"/>
    <col min="8" max="8" width="11.7265625" customWidth="1"/>
    <col min="9" max="9" width="11.26953125" customWidth="1"/>
    <col min="10" max="10" width="12.1796875" customWidth="1"/>
    <col min="11" max="15" width="10.81640625" customWidth="1"/>
    <col min="16" max="16" width="11.36328125" customWidth="1"/>
    <col min="17" max="20" width="10.81640625" customWidth="1"/>
    <col min="21" max="25" width="12.26953125" customWidth="1"/>
    <col min="26" max="26" width="6.453125" customWidth="1"/>
    <col min="27" max="27" width="6.453125" hidden="1" customWidth="1"/>
    <col min="28" max="28" width="3.81640625" style="56" hidden="1" customWidth="1"/>
    <col min="29" max="31" width="3.81640625" style="57" hidden="1" customWidth="1"/>
    <col min="32" max="32" width="10.81640625" hidden="1" customWidth="1"/>
    <col min="33" max="33" width="13.54296875" hidden="1" customWidth="1"/>
    <col min="34" max="34" width="1.36328125" hidden="1" customWidth="1"/>
    <col min="35" max="35" width="9.6328125" hidden="1" customWidth="1"/>
    <col min="36" max="36" width="11.90625" hidden="1" customWidth="1"/>
    <col min="37" max="37" width="11.90625" customWidth="1"/>
  </cols>
  <sheetData>
    <row r="1" spans="1:40" ht="24.75" customHeight="1" thickBot="1" x14ac:dyDescent="0.4">
      <c r="A1" s="236" t="s">
        <v>103</v>
      </c>
      <c r="B1" s="237"/>
      <c r="C1" s="237"/>
      <c r="D1" s="237"/>
      <c r="E1" s="237"/>
      <c r="F1" s="237"/>
      <c r="G1" s="237"/>
      <c r="H1" s="237"/>
      <c r="I1" s="237"/>
      <c r="J1" s="238"/>
      <c r="K1" s="236" t="s">
        <v>103</v>
      </c>
      <c r="L1" s="237"/>
      <c r="M1" s="237"/>
      <c r="N1" s="237"/>
      <c r="O1" s="237"/>
      <c r="P1" s="237"/>
      <c r="Q1" s="237"/>
      <c r="R1" s="237"/>
      <c r="S1" s="237"/>
      <c r="T1" s="238"/>
      <c r="U1" s="236"/>
      <c r="V1" s="237"/>
      <c r="W1" s="237"/>
      <c r="X1" s="237"/>
      <c r="Y1" s="238"/>
      <c r="Z1" s="209"/>
      <c r="AB1" s="51"/>
      <c r="AC1" s="52"/>
      <c r="AD1" s="36"/>
      <c r="AE1" s="36"/>
    </row>
    <row r="2" spans="1:40" s="49" customFormat="1" ht="9.75" customHeight="1" thickBot="1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138"/>
      <c r="V2" s="138"/>
      <c r="W2" s="138"/>
      <c r="X2" s="138"/>
      <c r="Y2" s="138"/>
      <c r="Z2" s="104"/>
      <c r="AA2"/>
      <c r="AB2" s="53"/>
      <c r="AC2" s="54">
        <v>40</v>
      </c>
      <c r="AD2" s="55">
        <v>45</v>
      </c>
      <c r="AE2" s="55">
        <v>50</v>
      </c>
    </row>
    <row r="3" spans="1:40" ht="30" customHeight="1" thickBot="1" x14ac:dyDescent="0.35">
      <c r="A3" s="81"/>
      <c r="B3" s="78" t="s">
        <v>106</v>
      </c>
      <c r="C3" s="73"/>
      <c r="D3" s="73"/>
      <c r="E3" s="83"/>
      <c r="F3" s="73"/>
      <c r="G3" s="244" t="s">
        <v>118</v>
      </c>
      <c r="H3" s="244"/>
      <c r="I3" s="244"/>
      <c r="J3" s="244"/>
      <c r="K3" s="210"/>
      <c r="L3" s="244"/>
      <c r="M3" s="244"/>
      <c r="N3" s="244"/>
      <c r="O3" s="244"/>
      <c r="P3" s="244"/>
      <c r="Q3" s="228">
        <v>1</v>
      </c>
      <c r="R3" s="73"/>
      <c r="S3" s="73"/>
      <c r="T3" s="73"/>
      <c r="U3" s="84"/>
      <c r="V3" s="85" t="s">
        <v>86</v>
      </c>
      <c r="W3" s="85" t="s">
        <v>98</v>
      </c>
      <c r="X3" s="136" t="s">
        <v>100</v>
      </c>
      <c r="Y3" s="86" t="s">
        <v>87</v>
      </c>
      <c r="Z3" s="104"/>
      <c r="AB3" s="56">
        <v>1</v>
      </c>
      <c r="AC3" s="57">
        <v>1</v>
      </c>
      <c r="AD3" s="57">
        <v>1</v>
      </c>
      <c r="AE3" s="57">
        <v>1</v>
      </c>
    </row>
    <row r="4" spans="1:40" ht="32.25" customHeight="1" thickBot="1" x14ac:dyDescent="0.4">
      <c r="A4" s="69"/>
      <c r="B4" s="78" t="s">
        <v>95</v>
      </c>
      <c r="C4" s="73"/>
      <c r="D4" s="77"/>
      <c r="E4" s="131" t="s">
        <v>93</v>
      </c>
      <c r="F4" s="73"/>
      <c r="G4" s="245"/>
      <c r="H4" s="245"/>
      <c r="I4" s="245"/>
      <c r="J4" s="245"/>
      <c r="K4" s="211"/>
      <c r="L4" s="246"/>
      <c r="M4" s="246"/>
      <c r="N4" s="246"/>
      <c r="O4" s="246"/>
      <c r="P4" s="246"/>
      <c r="Q4" s="73"/>
      <c r="R4" s="73"/>
      <c r="S4" s="73"/>
      <c r="T4" s="73"/>
      <c r="U4" s="87" t="s">
        <v>88</v>
      </c>
      <c r="V4" s="88" t="s">
        <v>90</v>
      </c>
      <c r="W4" s="88" t="s">
        <v>97</v>
      </c>
      <c r="X4" s="137" t="s">
        <v>99</v>
      </c>
      <c r="Y4" s="90" t="s">
        <v>88</v>
      </c>
      <c r="Z4" s="104"/>
      <c r="AB4" s="56">
        <v>2</v>
      </c>
      <c r="AC4" s="57">
        <v>1</v>
      </c>
      <c r="AD4" s="57">
        <v>1</v>
      </c>
      <c r="AE4" s="57">
        <v>1</v>
      </c>
      <c r="AJ4" s="130"/>
      <c r="AK4" s="130"/>
      <c r="AL4" s="130"/>
      <c r="AM4" s="130"/>
      <c r="AN4" s="130"/>
    </row>
    <row r="5" spans="1:40" ht="32.25" customHeight="1" thickBot="1" x14ac:dyDescent="0.4">
      <c r="A5" s="68"/>
      <c r="B5" s="108" t="s">
        <v>96</v>
      </c>
      <c r="C5" s="109"/>
      <c r="E5" s="135">
        <f>IF(A3="",0,ROUNDUP(A3*E7,0))</f>
        <v>0</v>
      </c>
      <c r="F5" s="73"/>
      <c r="G5" s="245"/>
      <c r="H5" s="245"/>
      <c r="I5" s="245"/>
      <c r="J5" s="245"/>
      <c r="K5" s="211"/>
      <c r="L5" s="225"/>
      <c r="M5" s="221" t="s">
        <v>86</v>
      </c>
      <c r="N5" s="221" t="s">
        <v>98</v>
      </c>
      <c r="O5" s="222" t="s">
        <v>100</v>
      </c>
      <c r="P5" s="73"/>
      <c r="Q5" s="73"/>
      <c r="R5" s="73"/>
      <c r="S5" s="73"/>
      <c r="T5" s="73"/>
      <c r="U5" s="114" t="str">
        <f t="shared" ref="U5:U48" si="0">IF(ROW()-4&gt;$E$5-156,"",ROW()-4+156)</f>
        <v/>
      </c>
      <c r="V5" s="116" t="str">
        <f t="shared" ref="V5:V48" si="1">IF(AG167="","",IF(E$6="Am",$A$6*AG167,$AF$7*AF167+IF(AI167&lt;&gt;"",$A$5*AI167,0)))</f>
        <v/>
      </c>
      <c r="W5" s="117" t="str">
        <f t="shared" ref="W5:W48" si="2">IF(V5="","",INT((V5+2.5)/5)*5)</f>
        <v/>
      </c>
      <c r="X5" s="93"/>
      <c r="Y5" s="94"/>
      <c r="Z5" s="104"/>
      <c r="AB5" s="56">
        <v>3</v>
      </c>
      <c r="AC5" s="57">
        <v>2</v>
      </c>
      <c r="AD5" s="57">
        <v>2</v>
      </c>
      <c r="AE5" s="57">
        <v>2</v>
      </c>
    </row>
    <row r="6" spans="1:40" ht="30" customHeight="1" thickBot="1" x14ac:dyDescent="0.4">
      <c r="A6" s="127">
        <f>A3*A4+A5</f>
        <v>0</v>
      </c>
      <c r="B6" s="129" t="s">
        <v>92</v>
      </c>
      <c r="C6" s="130"/>
      <c r="D6" s="76"/>
      <c r="E6" s="133" t="s">
        <v>120</v>
      </c>
      <c r="F6" s="163" t="s">
        <v>112</v>
      </c>
      <c r="G6" s="73"/>
      <c r="H6" s="73"/>
      <c r="I6" s="73"/>
      <c r="J6" s="73"/>
      <c r="K6" s="73"/>
      <c r="L6" s="226"/>
      <c r="M6" s="223" t="s">
        <v>90</v>
      </c>
      <c r="N6" s="223" t="s">
        <v>97</v>
      </c>
      <c r="O6" s="224" t="s">
        <v>99</v>
      </c>
      <c r="P6" s="73"/>
      <c r="Q6" s="73"/>
      <c r="R6" s="73"/>
      <c r="S6" s="73"/>
      <c r="T6" s="73"/>
      <c r="U6" s="114" t="str">
        <f t="shared" si="0"/>
        <v/>
      </c>
      <c r="V6" s="116" t="str">
        <f t="shared" si="1"/>
        <v/>
      </c>
      <c r="W6" s="117" t="str">
        <f t="shared" si="2"/>
        <v/>
      </c>
      <c r="X6" s="93"/>
      <c r="Y6" s="94"/>
      <c r="Z6" s="104"/>
      <c r="AB6" s="56">
        <v>4</v>
      </c>
      <c r="AC6" s="57">
        <v>2</v>
      </c>
      <c r="AD6" s="57">
        <v>2</v>
      </c>
      <c r="AE6" s="57">
        <v>2</v>
      </c>
      <c r="AF6" s="230">
        <f>ROUND(Q3*E5,0)</f>
        <v>0</v>
      </c>
      <c r="AG6" s="229" t="s">
        <v>121</v>
      </c>
    </row>
    <row r="7" spans="1:40" ht="30" customHeight="1" thickBot="1" x14ac:dyDescent="0.4">
      <c r="A7" s="140">
        <f>IF(E7=45%,3,IF(E7=50%,4,2))</f>
        <v>2</v>
      </c>
      <c r="B7" s="73"/>
      <c r="C7" s="75"/>
      <c r="D7" s="76"/>
      <c r="E7" s="132">
        <v>0.2</v>
      </c>
      <c r="F7" s="163" t="s">
        <v>111</v>
      </c>
      <c r="G7" s="73"/>
      <c r="H7" s="73"/>
      <c r="I7" s="212" t="s">
        <v>117</v>
      </c>
      <c r="J7" s="73"/>
      <c r="K7" s="73"/>
      <c r="L7" s="227" t="s">
        <v>119</v>
      </c>
      <c r="M7" s="218">
        <f>SUM(B11:B49)+SUM(G11:G49)+SUM(L11:L49)+SUM(Q11:Q49)+SUM(V5:V48)</f>
        <v>0</v>
      </c>
      <c r="N7" s="219">
        <f>SUM(C11:C49)+SUM(H11:H49)+SUM(M11:M49)+SUM(R11:R49)+SUM(W5:W48)</f>
        <v>0</v>
      </c>
      <c r="O7" s="220">
        <f>SUM(D11:D49)+SUM(I11:I49)+SUM(N11:N49)+SUM(S11:S49)+SUM(X5:X48)</f>
        <v>0</v>
      </c>
      <c r="P7" s="73"/>
      <c r="Q7" s="73"/>
      <c r="R7" s="73"/>
      <c r="S7" s="73"/>
      <c r="T7" s="73"/>
      <c r="U7" s="114" t="str">
        <f t="shared" si="0"/>
        <v/>
      </c>
      <c r="V7" s="116" t="str">
        <f t="shared" si="1"/>
        <v/>
      </c>
      <c r="W7" s="117" t="str">
        <f t="shared" si="2"/>
        <v/>
      </c>
      <c r="X7" s="93"/>
      <c r="Y7" s="94"/>
      <c r="Z7" s="104"/>
      <c r="AB7" s="56">
        <v>5</v>
      </c>
      <c r="AC7" s="57">
        <v>2</v>
      </c>
      <c r="AD7" s="57">
        <v>3</v>
      </c>
      <c r="AE7" s="57">
        <v>3</v>
      </c>
      <c r="AF7" s="166">
        <f>A3*A4</f>
        <v>0</v>
      </c>
    </row>
    <row r="8" spans="1:40" ht="13.5" customHeight="1" x14ac:dyDescent="0.3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114" t="str">
        <f t="shared" si="0"/>
        <v/>
      </c>
      <c r="V8" s="116" t="str">
        <f t="shared" si="1"/>
        <v/>
      </c>
      <c r="W8" s="117" t="str">
        <f t="shared" si="2"/>
        <v/>
      </c>
      <c r="X8" s="93"/>
      <c r="Y8" s="94"/>
      <c r="Z8" s="104"/>
      <c r="AB8" s="56">
        <v>6</v>
      </c>
      <c r="AC8" s="57">
        <v>3</v>
      </c>
      <c r="AD8" s="57">
        <v>3</v>
      </c>
      <c r="AE8" s="57">
        <v>3</v>
      </c>
    </row>
    <row r="9" spans="1:40" ht="17.25" customHeight="1" x14ac:dyDescent="0.35">
      <c r="A9" s="84"/>
      <c r="B9" s="85" t="s">
        <v>86</v>
      </c>
      <c r="C9" s="85" t="s">
        <v>98</v>
      </c>
      <c r="D9" s="136" t="s">
        <v>100</v>
      </c>
      <c r="E9" s="86" t="s">
        <v>87</v>
      </c>
      <c r="F9" s="84"/>
      <c r="G9" s="85" t="s">
        <v>86</v>
      </c>
      <c r="H9" s="85" t="s">
        <v>98</v>
      </c>
      <c r="I9" s="136" t="s">
        <v>100</v>
      </c>
      <c r="J9" s="86" t="s">
        <v>87</v>
      </c>
      <c r="K9" s="84"/>
      <c r="L9" s="85" t="s">
        <v>86</v>
      </c>
      <c r="M9" s="85" t="s">
        <v>98</v>
      </c>
      <c r="N9" s="136" t="s">
        <v>100</v>
      </c>
      <c r="O9" s="86" t="s">
        <v>87</v>
      </c>
      <c r="P9" s="84"/>
      <c r="Q9" s="85" t="s">
        <v>86</v>
      </c>
      <c r="R9" s="85" t="s">
        <v>98</v>
      </c>
      <c r="S9" s="136" t="s">
        <v>100</v>
      </c>
      <c r="T9" s="86" t="s">
        <v>87</v>
      </c>
      <c r="U9" s="114" t="str">
        <f t="shared" si="0"/>
        <v/>
      </c>
      <c r="V9" s="116" t="str">
        <f t="shared" si="1"/>
        <v/>
      </c>
      <c r="W9" s="117" t="str">
        <f t="shared" si="2"/>
        <v/>
      </c>
      <c r="X9" s="93"/>
      <c r="Y9" s="94"/>
      <c r="Z9" s="104"/>
      <c r="AB9" s="56">
        <v>7</v>
      </c>
      <c r="AC9" s="57">
        <v>3</v>
      </c>
      <c r="AD9" s="57">
        <v>4</v>
      </c>
      <c r="AE9" s="57">
        <v>4</v>
      </c>
      <c r="AF9" s="85" t="s">
        <v>85</v>
      </c>
      <c r="AG9" s="85" t="s">
        <v>85</v>
      </c>
      <c r="AI9" s="85" t="s">
        <v>115</v>
      </c>
    </row>
    <row r="10" spans="1:40" ht="17.25" customHeight="1" thickBot="1" x14ac:dyDescent="0.4">
      <c r="A10" s="87" t="s">
        <v>88</v>
      </c>
      <c r="B10" s="88" t="s">
        <v>90</v>
      </c>
      <c r="C10" s="88" t="s">
        <v>97</v>
      </c>
      <c r="D10" s="137" t="s">
        <v>99</v>
      </c>
      <c r="E10" s="90" t="s">
        <v>88</v>
      </c>
      <c r="F10" s="87" t="s">
        <v>88</v>
      </c>
      <c r="G10" s="88" t="s">
        <v>90</v>
      </c>
      <c r="H10" s="88" t="s">
        <v>97</v>
      </c>
      <c r="I10" s="137" t="s">
        <v>99</v>
      </c>
      <c r="J10" s="90" t="s">
        <v>88</v>
      </c>
      <c r="K10" s="87" t="s">
        <v>88</v>
      </c>
      <c r="L10" s="88" t="s">
        <v>90</v>
      </c>
      <c r="M10" s="88" t="s">
        <v>97</v>
      </c>
      <c r="N10" s="137" t="s">
        <v>99</v>
      </c>
      <c r="O10" s="90" t="s">
        <v>88</v>
      </c>
      <c r="P10" s="87" t="s">
        <v>88</v>
      </c>
      <c r="Q10" s="88" t="s">
        <v>90</v>
      </c>
      <c r="R10" s="88" t="s">
        <v>97</v>
      </c>
      <c r="S10" s="137" t="s">
        <v>99</v>
      </c>
      <c r="T10" s="90" t="s">
        <v>88</v>
      </c>
      <c r="U10" s="114" t="str">
        <f t="shared" si="0"/>
        <v/>
      </c>
      <c r="V10" s="116" t="str">
        <f t="shared" si="1"/>
        <v/>
      </c>
      <c r="W10" s="117" t="str">
        <f t="shared" si="2"/>
        <v/>
      </c>
      <c r="X10" s="93"/>
      <c r="Y10" s="94"/>
      <c r="Z10" s="104"/>
      <c r="AB10" s="56">
        <v>8</v>
      </c>
      <c r="AC10" s="57">
        <v>4</v>
      </c>
      <c r="AD10" s="57">
        <v>4</v>
      </c>
      <c r="AE10" s="57">
        <v>4</v>
      </c>
      <c r="AF10" s="88" t="s">
        <v>105</v>
      </c>
      <c r="AG10" s="88" t="s">
        <v>104</v>
      </c>
      <c r="AI10" s="88" t="s">
        <v>116</v>
      </c>
    </row>
    <row r="11" spans="1:40" ht="18" customHeight="1" x14ac:dyDescent="0.35">
      <c r="A11" s="114" t="str">
        <f t="shared" ref="A11:A49" si="3">IF(ROW()-10&gt;$E$5,"",ROW()-10)</f>
        <v/>
      </c>
      <c r="B11" s="116" t="str">
        <f t="shared" ref="B11:B49" si="4">IF(AG11="","",IF(E$6="Am",$A$6*AG11,$AF$7*AF11+IF(AI11&lt;&gt;"",$A$5*AI11,0)))</f>
        <v/>
      </c>
      <c r="C11" s="117" t="str">
        <f t="shared" ref="C11:C49" si="5">IF(B11="","",INT((B11+2.5)/5)*5)</f>
        <v/>
      </c>
      <c r="D11" s="91"/>
      <c r="E11" s="92"/>
      <c r="F11" s="114" t="str">
        <f t="shared" ref="F11:F49" si="6">IF(ROW()-10&gt;$E$5-39,"",ROW()-10+39)</f>
        <v/>
      </c>
      <c r="G11" s="116" t="str">
        <f t="shared" ref="G11:G49" si="7">IF(AG50="","",IF(E$6="Am",$A$6*AG50,$AF$7*AF50+IF(AI50&lt;&gt;"",$A$5*AI50,0)))</f>
        <v/>
      </c>
      <c r="H11" s="117" t="str">
        <f t="shared" ref="H11:H49" si="8">IF(G11="","",INT((G11+2.5)/5)*5)</f>
        <v/>
      </c>
      <c r="I11" s="91"/>
      <c r="J11" s="92"/>
      <c r="K11" s="114" t="str">
        <f t="shared" ref="K11:K49" si="9">IF(ROW()-10&gt;$E$5-78,"",ROW()-10+78)</f>
        <v/>
      </c>
      <c r="L11" s="116" t="str">
        <f t="shared" ref="L11:L49" si="10">IF(AG89="","",IF(E$6="Am",$A$6*AG89,$AF$7*AF89+IF(AI89&lt;&gt;"",$A$5*AI89,0)))</f>
        <v/>
      </c>
      <c r="M11" s="117" t="str">
        <f t="shared" ref="M11:M49" si="11">IF(L11="","",INT((L11+2.5)/5)*5)</f>
        <v/>
      </c>
      <c r="N11" s="91"/>
      <c r="O11" s="92"/>
      <c r="P11" s="114" t="str">
        <f t="shared" ref="P11:P49" si="12">IF(ROW()-10&gt;$E$5-117,"",ROW()-10+117)</f>
        <v/>
      </c>
      <c r="Q11" s="116" t="str">
        <f t="shared" ref="Q11:Q49" si="13">IF(AG128="","",IF(E$6="Am",$A$6*AG128,$AF$7*AF128+IF(AI128&lt;&gt;"",$A$5*AI128,0)))</f>
        <v/>
      </c>
      <c r="R11" s="117" t="str">
        <f t="shared" ref="R11:R49" si="14">IF(Q11="","",INT((Q11+2.5)/5)*5)</f>
        <v/>
      </c>
      <c r="S11" s="91"/>
      <c r="T11" s="92"/>
      <c r="U11" s="114" t="str">
        <f t="shared" si="0"/>
        <v/>
      </c>
      <c r="V11" s="116" t="str">
        <f t="shared" si="1"/>
        <v/>
      </c>
      <c r="W11" s="117" t="str">
        <f t="shared" si="2"/>
        <v/>
      </c>
      <c r="X11" s="93"/>
      <c r="Y11" s="94"/>
      <c r="Z11" s="104"/>
      <c r="AB11" s="56">
        <v>9</v>
      </c>
      <c r="AC11" s="57">
        <v>4</v>
      </c>
      <c r="AD11" s="57">
        <v>5</v>
      </c>
      <c r="AE11" s="57">
        <v>5</v>
      </c>
      <c r="AF11" t="str">
        <f t="shared" ref="AF11:AF49" si="15">IF(E$5&gt;=$A11,(0.9563*(E$5*$A11)^(-0.5937))/(0.9593*E$5^(0.09226-0.04832*LN(E$5))+0.0762*LN(E$5))/(SQRT(1.035-0.000004*(E$5-75.82)^2)-0.003956*LN(E$5))/(0.9995+0.00004428*E$5-0.0000009458*E$5^2+0.000000006169*E$5^3),"")</f>
        <v/>
      </c>
      <c r="AG11" s="134" t="str">
        <f t="shared" ref="AG11:AG49" si="16">IF(A11="","",IF(A11&lt;=E$5,ROUND(((-0.3881+$A11)/(-0.1837-0.9021*E$5^2)+1.57/E$5)/(1.016-0.1248/E$5+0.1208/E$5^2),5),""))</f>
        <v/>
      </c>
      <c r="AI11" t="str">
        <f t="shared" ref="AI11:AI49" si="17">IF(AF$6&gt;=$A11,(0.9563*(AF$6*$A11)^(-0.5937))/(0.9593*AF$6^(0.09226-0.04832*LN(AF$6))+0.0762*LN(AF$6))/(SQRT(1.035-0.000004*(AF$6-75.82)^2)-0.003956*LN(AF$6))/(0.9995+0.00004428*AF$6-0.0000009458*AF$6^2+0.000000006169*AF$6^3),"")</f>
        <v/>
      </c>
    </row>
    <row r="12" spans="1:40" ht="18" customHeight="1" x14ac:dyDescent="0.35">
      <c r="A12" s="114" t="str">
        <f t="shared" si="3"/>
        <v/>
      </c>
      <c r="B12" s="116" t="str">
        <f t="shared" si="4"/>
        <v/>
      </c>
      <c r="C12" s="117" t="str">
        <f t="shared" si="5"/>
        <v/>
      </c>
      <c r="D12" s="93"/>
      <c r="E12" s="94"/>
      <c r="F12" s="114" t="str">
        <f t="shared" si="6"/>
        <v/>
      </c>
      <c r="G12" s="116" t="str">
        <f t="shared" si="7"/>
        <v/>
      </c>
      <c r="H12" s="117" t="str">
        <f t="shared" si="8"/>
        <v/>
      </c>
      <c r="I12" s="93"/>
      <c r="J12" s="94"/>
      <c r="K12" s="114" t="str">
        <f t="shared" si="9"/>
        <v/>
      </c>
      <c r="L12" s="116" t="str">
        <f t="shared" si="10"/>
        <v/>
      </c>
      <c r="M12" s="117" t="str">
        <f t="shared" si="11"/>
        <v/>
      </c>
      <c r="N12" s="93"/>
      <c r="O12" s="94"/>
      <c r="P12" s="114" t="str">
        <f t="shared" si="12"/>
        <v/>
      </c>
      <c r="Q12" s="116" t="str">
        <f t="shared" si="13"/>
        <v/>
      </c>
      <c r="R12" s="117" t="str">
        <f t="shared" si="14"/>
        <v/>
      </c>
      <c r="S12" s="93"/>
      <c r="T12" s="94"/>
      <c r="U12" s="114" t="str">
        <f t="shared" si="0"/>
        <v/>
      </c>
      <c r="V12" s="116" t="str">
        <f t="shared" si="1"/>
        <v/>
      </c>
      <c r="W12" s="117" t="str">
        <f t="shared" si="2"/>
        <v/>
      </c>
      <c r="X12" s="93"/>
      <c r="Y12" s="94"/>
      <c r="Z12" s="104"/>
      <c r="AB12" s="56">
        <v>10</v>
      </c>
      <c r="AC12" s="57">
        <v>4</v>
      </c>
      <c r="AD12" s="57">
        <v>5</v>
      </c>
      <c r="AE12" s="57">
        <v>5</v>
      </c>
      <c r="AF12" t="str">
        <f t="shared" si="15"/>
        <v/>
      </c>
      <c r="AG12" s="134" t="str">
        <f t="shared" si="16"/>
        <v/>
      </c>
      <c r="AI12" t="str">
        <f t="shared" si="17"/>
        <v/>
      </c>
    </row>
    <row r="13" spans="1:40" ht="18" customHeight="1" x14ac:dyDescent="0.35">
      <c r="A13" s="114" t="str">
        <f t="shared" si="3"/>
        <v/>
      </c>
      <c r="B13" s="116" t="str">
        <f t="shared" si="4"/>
        <v/>
      </c>
      <c r="C13" s="117" t="str">
        <f t="shared" si="5"/>
        <v/>
      </c>
      <c r="D13" s="93"/>
      <c r="E13" s="94"/>
      <c r="F13" s="114" t="str">
        <f t="shared" si="6"/>
        <v/>
      </c>
      <c r="G13" s="116" t="str">
        <f t="shared" si="7"/>
        <v/>
      </c>
      <c r="H13" s="117" t="str">
        <f t="shared" si="8"/>
        <v/>
      </c>
      <c r="I13" s="93"/>
      <c r="J13" s="94"/>
      <c r="K13" s="114" t="str">
        <f t="shared" si="9"/>
        <v/>
      </c>
      <c r="L13" s="116" t="str">
        <f t="shared" si="10"/>
        <v/>
      </c>
      <c r="M13" s="117" t="str">
        <f t="shared" si="11"/>
        <v/>
      </c>
      <c r="N13" s="93"/>
      <c r="O13" s="94"/>
      <c r="P13" s="114" t="str">
        <f t="shared" si="12"/>
        <v/>
      </c>
      <c r="Q13" s="116" t="str">
        <f t="shared" si="13"/>
        <v/>
      </c>
      <c r="R13" s="117" t="str">
        <f t="shared" si="14"/>
        <v/>
      </c>
      <c r="S13" s="93"/>
      <c r="T13" s="94"/>
      <c r="U13" s="114" t="str">
        <f t="shared" si="0"/>
        <v/>
      </c>
      <c r="V13" s="116" t="str">
        <f t="shared" si="1"/>
        <v/>
      </c>
      <c r="W13" s="117" t="str">
        <f t="shared" si="2"/>
        <v/>
      </c>
      <c r="X13" s="93"/>
      <c r="Y13" s="94"/>
      <c r="Z13" s="104"/>
      <c r="AB13" s="56">
        <v>11</v>
      </c>
      <c r="AC13" s="57">
        <v>5</v>
      </c>
      <c r="AD13" s="57">
        <v>5</v>
      </c>
      <c r="AE13" s="57">
        <v>6</v>
      </c>
      <c r="AF13" t="str">
        <f t="shared" si="15"/>
        <v/>
      </c>
      <c r="AG13" s="134" t="str">
        <f t="shared" si="16"/>
        <v/>
      </c>
      <c r="AI13" t="str">
        <f t="shared" si="17"/>
        <v/>
      </c>
    </row>
    <row r="14" spans="1:40" ht="18" customHeight="1" x14ac:dyDescent="0.35">
      <c r="A14" s="114" t="str">
        <f t="shared" si="3"/>
        <v/>
      </c>
      <c r="B14" s="116" t="str">
        <f t="shared" si="4"/>
        <v/>
      </c>
      <c r="C14" s="117" t="str">
        <f t="shared" si="5"/>
        <v/>
      </c>
      <c r="D14" s="93"/>
      <c r="E14" s="94"/>
      <c r="F14" s="114" t="str">
        <f t="shared" si="6"/>
        <v/>
      </c>
      <c r="G14" s="116" t="str">
        <f t="shared" si="7"/>
        <v/>
      </c>
      <c r="H14" s="117" t="str">
        <f t="shared" si="8"/>
        <v/>
      </c>
      <c r="I14" s="93"/>
      <c r="J14" s="94"/>
      <c r="K14" s="114" t="str">
        <f t="shared" si="9"/>
        <v/>
      </c>
      <c r="L14" s="116" t="str">
        <f t="shared" si="10"/>
        <v/>
      </c>
      <c r="M14" s="117" t="str">
        <f t="shared" si="11"/>
        <v/>
      </c>
      <c r="N14" s="93"/>
      <c r="O14" s="94"/>
      <c r="P14" s="114" t="str">
        <f t="shared" si="12"/>
        <v/>
      </c>
      <c r="Q14" s="116" t="str">
        <f t="shared" si="13"/>
        <v/>
      </c>
      <c r="R14" s="117" t="str">
        <f t="shared" si="14"/>
        <v/>
      </c>
      <c r="S14" s="93"/>
      <c r="T14" s="94"/>
      <c r="U14" s="114" t="str">
        <f t="shared" si="0"/>
        <v/>
      </c>
      <c r="V14" s="116" t="str">
        <f t="shared" si="1"/>
        <v/>
      </c>
      <c r="W14" s="117" t="str">
        <f t="shared" si="2"/>
        <v/>
      </c>
      <c r="X14" s="93"/>
      <c r="Y14" s="94"/>
      <c r="Z14" s="104"/>
      <c r="AB14" s="56">
        <v>12</v>
      </c>
      <c r="AC14" s="57">
        <v>5</v>
      </c>
      <c r="AD14" s="57">
        <v>6</v>
      </c>
      <c r="AE14" s="57">
        <v>6</v>
      </c>
      <c r="AF14" t="str">
        <f t="shared" si="15"/>
        <v/>
      </c>
      <c r="AG14" s="134" t="str">
        <f t="shared" si="16"/>
        <v/>
      </c>
      <c r="AI14" t="str">
        <f t="shared" si="17"/>
        <v/>
      </c>
    </row>
    <row r="15" spans="1:40" ht="18" customHeight="1" x14ac:dyDescent="0.35">
      <c r="A15" s="114" t="str">
        <f t="shared" si="3"/>
        <v/>
      </c>
      <c r="B15" s="116" t="str">
        <f t="shared" si="4"/>
        <v/>
      </c>
      <c r="C15" s="117" t="str">
        <f t="shared" si="5"/>
        <v/>
      </c>
      <c r="D15" s="93"/>
      <c r="E15" s="94"/>
      <c r="F15" s="114" t="str">
        <f t="shared" si="6"/>
        <v/>
      </c>
      <c r="G15" s="116" t="str">
        <f t="shared" si="7"/>
        <v/>
      </c>
      <c r="H15" s="117" t="str">
        <f t="shared" si="8"/>
        <v/>
      </c>
      <c r="I15" s="93"/>
      <c r="J15" s="94"/>
      <c r="K15" s="114" t="str">
        <f t="shared" si="9"/>
        <v/>
      </c>
      <c r="L15" s="116" t="str">
        <f t="shared" si="10"/>
        <v/>
      </c>
      <c r="M15" s="117" t="str">
        <f t="shared" si="11"/>
        <v/>
      </c>
      <c r="N15" s="93"/>
      <c r="O15" s="94"/>
      <c r="P15" s="114" t="str">
        <f t="shared" si="12"/>
        <v/>
      </c>
      <c r="Q15" s="116" t="str">
        <f t="shared" si="13"/>
        <v/>
      </c>
      <c r="R15" s="117" t="str">
        <f t="shared" si="14"/>
        <v/>
      </c>
      <c r="S15" s="93"/>
      <c r="T15" s="94"/>
      <c r="U15" s="114" t="str">
        <f t="shared" si="0"/>
        <v/>
      </c>
      <c r="V15" s="116" t="str">
        <f t="shared" si="1"/>
        <v/>
      </c>
      <c r="W15" s="117" t="str">
        <f t="shared" si="2"/>
        <v/>
      </c>
      <c r="X15" s="93"/>
      <c r="Y15" s="94"/>
      <c r="Z15" s="104"/>
      <c r="AB15" s="56">
        <v>13</v>
      </c>
      <c r="AC15" s="57">
        <v>6</v>
      </c>
      <c r="AD15" s="57">
        <v>6</v>
      </c>
      <c r="AE15" s="57">
        <v>7</v>
      </c>
      <c r="AF15" t="str">
        <f t="shared" si="15"/>
        <v/>
      </c>
      <c r="AG15" s="134" t="str">
        <f t="shared" si="16"/>
        <v/>
      </c>
      <c r="AI15" t="str">
        <f t="shared" si="17"/>
        <v/>
      </c>
    </row>
    <row r="16" spans="1:40" ht="18" customHeight="1" x14ac:dyDescent="0.35">
      <c r="A16" s="114" t="str">
        <f t="shared" si="3"/>
        <v/>
      </c>
      <c r="B16" s="116" t="str">
        <f t="shared" si="4"/>
        <v/>
      </c>
      <c r="C16" s="117" t="str">
        <f t="shared" si="5"/>
        <v/>
      </c>
      <c r="D16" s="93"/>
      <c r="E16" s="94"/>
      <c r="F16" s="114" t="str">
        <f t="shared" si="6"/>
        <v/>
      </c>
      <c r="G16" s="116" t="str">
        <f t="shared" si="7"/>
        <v/>
      </c>
      <c r="H16" s="117" t="str">
        <f t="shared" si="8"/>
        <v/>
      </c>
      <c r="I16" s="93"/>
      <c r="J16" s="94"/>
      <c r="K16" s="114" t="str">
        <f t="shared" si="9"/>
        <v/>
      </c>
      <c r="L16" s="116" t="str">
        <f t="shared" si="10"/>
        <v/>
      </c>
      <c r="M16" s="117" t="str">
        <f t="shared" si="11"/>
        <v/>
      </c>
      <c r="N16" s="93"/>
      <c r="O16" s="94"/>
      <c r="P16" s="114" t="str">
        <f t="shared" si="12"/>
        <v/>
      </c>
      <c r="Q16" s="116" t="str">
        <f t="shared" si="13"/>
        <v/>
      </c>
      <c r="R16" s="117" t="str">
        <f t="shared" si="14"/>
        <v/>
      </c>
      <c r="S16" s="93"/>
      <c r="T16" s="94"/>
      <c r="U16" s="114" t="str">
        <f t="shared" si="0"/>
        <v/>
      </c>
      <c r="V16" s="116" t="str">
        <f t="shared" si="1"/>
        <v/>
      </c>
      <c r="W16" s="117" t="str">
        <f t="shared" si="2"/>
        <v/>
      </c>
      <c r="X16" s="93"/>
      <c r="Y16" s="94"/>
      <c r="Z16" s="104"/>
      <c r="AB16" s="56">
        <v>14</v>
      </c>
      <c r="AC16" s="57">
        <v>6</v>
      </c>
      <c r="AD16" s="57">
        <v>7</v>
      </c>
      <c r="AE16" s="57">
        <v>7</v>
      </c>
      <c r="AF16" t="str">
        <f t="shared" si="15"/>
        <v/>
      </c>
      <c r="AG16" s="134" t="str">
        <f t="shared" si="16"/>
        <v/>
      </c>
      <c r="AI16" t="str">
        <f t="shared" si="17"/>
        <v/>
      </c>
    </row>
    <row r="17" spans="1:35" ht="18" customHeight="1" x14ac:dyDescent="0.35">
      <c r="A17" s="114" t="str">
        <f t="shared" si="3"/>
        <v/>
      </c>
      <c r="B17" s="116" t="str">
        <f t="shared" si="4"/>
        <v/>
      </c>
      <c r="C17" s="117" t="str">
        <f t="shared" si="5"/>
        <v/>
      </c>
      <c r="D17" s="93"/>
      <c r="E17" s="94"/>
      <c r="F17" s="114" t="str">
        <f t="shared" si="6"/>
        <v/>
      </c>
      <c r="G17" s="116" t="str">
        <f t="shared" si="7"/>
        <v/>
      </c>
      <c r="H17" s="117" t="str">
        <f t="shared" si="8"/>
        <v/>
      </c>
      <c r="I17" s="93"/>
      <c r="J17" s="94"/>
      <c r="K17" s="114" t="str">
        <f t="shared" si="9"/>
        <v/>
      </c>
      <c r="L17" s="116" t="str">
        <f t="shared" si="10"/>
        <v/>
      </c>
      <c r="M17" s="117" t="str">
        <f t="shared" si="11"/>
        <v/>
      </c>
      <c r="N17" s="93"/>
      <c r="O17" s="94"/>
      <c r="P17" s="114" t="str">
        <f t="shared" si="12"/>
        <v/>
      </c>
      <c r="Q17" s="116" t="str">
        <f t="shared" si="13"/>
        <v/>
      </c>
      <c r="R17" s="117" t="str">
        <f t="shared" si="14"/>
        <v/>
      </c>
      <c r="S17" s="93"/>
      <c r="T17" s="94"/>
      <c r="U17" s="114" t="str">
        <f t="shared" si="0"/>
        <v/>
      </c>
      <c r="V17" s="116" t="str">
        <f t="shared" si="1"/>
        <v/>
      </c>
      <c r="W17" s="117" t="str">
        <f t="shared" si="2"/>
        <v/>
      </c>
      <c r="X17" s="93"/>
      <c r="Y17" s="94"/>
      <c r="Z17" s="104"/>
      <c r="AB17" s="56">
        <v>15</v>
      </c>
      <c r="AC17" s="57">
        <v>6</v>
      </c>
      <c r="AD17" s="57">
        <v>7</v>
      </c>
      <c r="AE17" s="57">
        <v>8</v>
      </c>
      <c r="AF17" t="str">
        <f t="shared" si="15"/>
        <v/>
      </c>
      <c r="AG17" s="134" t="str">
        <f t="shared" si="16"/>
        <v/>
      </c>
      <c r="AI17" t="str">
        <f t="shared" si="17"/>
        <v/>
      </c>
    </row>
    <row r="18" spans="1:35" ht="18" customHeight="1" x14ac:dyDescent="0.35">
      <c r="A18" s="114" t="str">
        <f t="shared" si="3"/>
        <v/>
      </c>
      <c r="B18" s="116" t="str">
        <f t="shared" si="4"/>
        <v/>
      </c>
      <c r="C18" s="117" t="str">
        <f t="shared" si="5"/>
        <v/>
      </c>
      <c r="D18" s="93"/>
      <c r="E18" s="94"/>
      <c r="F18" s="114" t="str">
        <f t="shared" si="6"/>
        <v/>
      </c>
      <c r="G18" s="116" t="str">
        <f t="shared" si="7"/>
        <v/>
      </c>
      <c r="H18" s="117" t="str">
        <f t="shared" si="8"/>
        <v/>
      </c>
      <c r="I18" s="93"/>
      <c r="J18" s="94"/>
      <c r="K18" s="114" t="str">
        <f t="shared" si="9"/>
        <v/>
      </c>
      <c r="L18" s="116" t="str">
        <f t="shared" si="10"/>
        <v/>
      </c>
      <c r="M18" s="117" t="str">
        <f t="shared" si="11"/>
        <v/>
      </c>
      <c r="N18" s="93"/>
      <c r="O18" s="94"/>
      <c r="P18" s="114" t="str">
        <f t="shared" si="12"/>
        <v/>
      </c>
      <c r="Q18" s="116" t="str">
        <f t="shared" si="13"/>
        <v/>
      </c>
      <c r="R18" s="117" t="str">
        <f t="shared" si="14"/>
        <v/>
      </c>
      <c r="S18" s="93"/>
      <c r="T18" s="94"/>
      <c r="U18" s="114" t="str">
        <f t="shared" si="0"/>
        <v/>
      </c>
      <c r="V18" s="116" t="str">
        <f t="shared" si="1"/>
        <v/>
      </c>
      <c r="W18" s="117" t="str">
        <f t="shared" si="2"/>
        <v/>
      </c>
      <c r="X18" s="93"/>
      <c r="Y18" s="94"/>
      <c r="Z18" s="104"/>
      <c r="AB18" s="56">
        <v>16</v>
      </c>
      <c r="AC18" s="57">
        <v>7</v>
      </c>
      <c r="AD18" s="57">
        <v>8</v>
      </c>
      <c r="AE18" s="57">
        <v>8</v>
      </c>
      <c r="AF18" t="str">
        <f t="shared" si="15"/>
        <v/>
      </c>
      <c r="AG18" s="134" t="str">
        <f t="shared" si="16"/>
        <v/>
      </c>
      <c r="AI18" t="str">
        <f t="shared" si="17"/>
        <v/>
      </c>
    </row>
    <row r="19" spans="1:35" ht="18" customHeight="1" x14ac:dyDescent="0.35">
      <c r="A19" s="114" t="str">
        <f t="shared" si="3"/>
        <v/>
      </c>
      <c r="B19" s="116" t="str">
        <f t="shared" si="4"/>
        <v/>
      </c>
      <c r="C19" s="117" t="str">
        <f t="shared" si="5"/>
        <v/>
      </c>
      <c r="D19" s="93"/>
      <c r="E19" s="94"/>
      <c r="F19" s="114" t="str">
        <f t="shared" si="6"/>
        <v/>
      </c>
      <c r="G19" s="116" t="str">
        <f t="shared" si="7"/>
        <v/>
      </c>
      <c r="H19" s="117" t="str">
        <f t="shared" si="8"/>
        <v/>
      </c>
      <c r="I19" s="93"/>
      <c r="J19" s="94"/>
      <c r="K19" s="114" t="str">
        <f t="shared" si="9"/>
        <v/>
      </c>
      <c r="L19" s="116" t="str">
        <f t="shared" si="10"/>
        <v/>
      </c>
      <c r="M19" s="117" t="str">
        <f t="shared" si="11"/>
        <v/>
      </c>
      <c r="N19" s="93"/>
      <c r="O19" s="94"/>
      <c r="P19" s="114" t="str">
        <f t="shared" si="12"/>
        <v/>
      </c>
      <c r="Q19" s="116" t="str">
        <f t="shared" si="13"/>
        <v/>
      </c>
      <c r="R19" s="117" t="str">
        <f t="shared" si="14"/>
        <v/>
      </c>
      <c r="S19" s="93"/>
      <c r="T19" s="94"/>
      <c r="U19" s="114" t="str">
        <f t="shared" si="0"/>
        <v/>
      </c>
      <c r="V19" s="116" t="str">
        <f t="shared" si="1"/>
        <v/>
      </c>
      <c r="W19" s="117" t="str">
        <f t="shared" si="2"/>
        <v/>
      </c>
      <c r="X19" s="93"/>
      <c r="Y19" s="94"/>
      <c r="Z19" s="104"/>
      <c r="AB19" s="56">
        <v>17</v>
      </c>
      <c r="AC19" s="57">
        <v>7</v>
      </c>
      <c r="AD19" s="57">
        <v>8</v>
      </c>
      <c r="AE19" s="57">
        <v>9</v>
      </c>
      <c r="AF19" t="str">
        <f t="shared" si="15"/>
        <v/>
      </c>
      <c r="AG19" s="134" t="str">
        <f t="shared" si="16"/>
        <v/>
      </c>
      <c r="AI19" t="str">
        <f t="shared" si="17"/>
        <v/>
      </c>
    </row>
    <row r="20" spans="1:35" ht="18" customHeight="1" x14ac:dyDescent="0.35">
      <c r="A20" s="114" t="str">
        <f t="shared" si="3"/>
        <v/>
      </c>
      <c r="B20" s="116" t="str">
        <f t="shared" si="4"/>
        <v/>
      </c>
      <c r="C20" s="117" t="str">
        <f t="shared" si="5"/>
        <v/>
      </c>
      <c r="D20" s="93"/>
      <c r="E20" s="94"/>
      <c r="F20" s="114" t="str">
        <f t="shared" si="6"/>
        <v/>
      </c>
      <c r="G20" s="116" t="str">
        <f t="shared" si="7"/>
        <v/>
      </c>
      <c r="H20" s="117" t="str">
        <f t="shared" si="8"/>
        <v/>
      </c>
      <c r="I20" s="93"/>
      <c r="J20" s="94"/>
      <c r="K20" s="114" t="str">
        <f t="shared" si="9"/>
        <v/>
      </c>
      <c r="L20" s="116" t="str">
        <f t="shared" si="10"/>
        <v/>
      </c>
      <c r="M20" s="117" t="str">
        <f t="shared" si="11"/>
        <v/>
      </c>
      <c r="N20" s="93"/>
      <c r="O20" s="94"/>
      <c r="P20" s="114" t="str">
        <f t="shared" si="12"/>
        <v/>
      </c>
      <c r="Q20" s="116" t="str">
        <f t="shared" si="13"/>
        <v/>
      </c>
      <c r="R20" s="117" t="str">
        <f t="shared" si="14"/>
        <v/>
      </c>
      <c r="S20" s="93"/>
      <c r="T20" s="94"/>
      <c r="U20" s="114" t="str">
        <f t="shared" si="0"/>
        <v/>
      </c>
      <c r="V20" s="116" t="str">
        <f t="shared" si="1"/>
        <v/>
      </c>
      <c r="W20" s="117" t="str">
        <f t="shared" si="2"/>
        <v/>
      </c>
      <c r="X20" s="93"/>
      <c r="Y20" s="94"/>
      <c r="Z20" s="104"/>
      <c r="AB20" s="56">
        <v>18</v>
      </c>
      <c r="AC20" s="57">
        <v>8</v>
      </c>
      <c r="AD20" s="57">
        <v>9</v>
      </c>
      <c r="AE20" s="57">
        <v>9</v>
      </c>
      <c r="AF20" t="str">
        <f t="shared" si="15"/>
        <v/>
      </c>
      <c r="AG20" s="134" t="str">
        <f t="shared" si="16"/>
        <v/>
      </c>
      <c r="AI20" t="str">
        <f t="shared" si="17"/>
        <v/>
      </c>
    </row>
    <row r="21" spans="1:35" ht="18" customHeight="1" x14ac:dyDescent="0.35">
      <c r="A21" s="114" t="str">
        <f t="shared" si="3"/>
        <v/>
      </c>
      <c r="B21" s="116" t="str">
        <f t="shared" si="4"/>
        <v/>
      </c>
      <c r="C21" s="117" t="str">
        <f t="shared" si="5"/>
        <v/>
      </c>
      <c r="D21" s="93"/>
      <c r="E21" s="94"/>
      <c r="F21" s="114" t="str">
        <f t="shared" si="6"/>
        <v/>
      </c>
      <c r="G21" s="116" t="str">
        <f t="shared" si="7"/>
        <v/>
      </c>
      <c r="H21" s="117" t="str">
        <f t="shared" si="8"/>
        <v/>
      </c>
      <c r="I21" s="93"/>
      <c r="J21" s="94"/>
      <c r="K21" s="114" t="str">
        <f t="shared" si="9"/>
        <v/>
      </c>
      <c r="L21" s="116" t="str">
        <f t="shared" si="10"/>
        <v/>
      </c>
      <c r="M21" s="117" t="str">
        <f t="shared" si="11"/>
        <v/>
      </c>
      <c r="N21" s="93"/>
      <c r="O21" s="94"/>
      <c r="P21" s="114" t="str">
        <f t="shared" si="12"/>
        <v/>
      </c>
      <c r="Q21" s="116" t="str">
        <f t="shared" si="13"/>
        <v/>
      </c>
      <c r="R21" s="117" t="str">
        <f t="shared" si="14"/>
        <v/>
      </c>
      <c r="S21" s="93"/>
      <c r="T21" s="94"/>
      <c r="U21" s="114" t="str">
        <f t="shared" si="0"/>
        <v/>
      </c>
      <c r="V21" s="116" t="str">
        <f t="shared" si="1"/>
        <v/>
      </c>
      <c r="W21" s="117" t="str">
        <f t="shared" si="2"/>
        <v/>
      </c>
      <c r="X21" s="93"/>
      <c r="Y21" s="94"/>
      <c r="Z21" s="104"/>
      <c r="AB21" s="56">
        <v>19</v>
      </c>
      <c r="AC21" s="57">
        <v>8</v>
      </c>
      <c r="AD21" s="57">
        <v>9</v>
      </c>
      <c r="AE21" s="57">
        <v>10</v>
      </c>
      <c r="AF21" t="str">
        <f t="shared" si="15"/>
        <v/>
      </c>
      <c r="AG21" s="134" t="str">
        <f t="shared" si="16"/>
        <v/>
      </c>
      <c r="AI21" t="str">
        <f t="shared" si="17"/>
        <v/>
      </c>
    </row>
    <row r="22" spans="1:35" ht="18" customHeight="1" x14ac:dyDescent="0.35">
      <c r="A22" s="114" t="str">
        <f t="shared" si="3"/>
        <v/>
      </c>
      <c r="B22" s="116" t="str">
        <f t="shared" si="4"/>
        <v/>
      </c>
      <c r="C22" s="117" t="str">
        <f t="shared" si="5"/>
        <v/>
      </c>
      <c r="D22" s="93"/>
      <c r="E22" s="94"/>
      <c r="F22" s="114" t="str">
        <f t="shared" si="6"/>
        <v/>
      </c>
      <c r="G22" s="116" t="str">
        <f t="shared" si="7"/>
        <v/>
      </c>
      <c r="H22" s="117" t="str">
        <f t="shared" si="8"/>
        <v/>
      </c>
      <c r="I22" s="93"/>
      <c r="J22" s="94"/>
      <c r="K22" s="114" t="str">
        <f t="shared" si="9"/>
        <v/>
      </c>
      <c r="L22" s="116" t="str">
        <f t="shared" si="10"/>
        <v/>
      </c>
      <c r="M22" s="117" t="str">
        <f t="shared" si="11"/>
        <v/>
      </c>
      <c r="N22" s="93"/>
      <c r="O22" s="94"/>
      <c r="P22" s="114" t="str">
        <f t="shared" si="12"/>
        <v/>
      </c>
      <c r="Q22" s="116" t="str">
        <f t="shared" si="13"/>
        <v/>
      </c>
      <c r="R22" s="117" t="str">
        <f t="shared" si="14"/>
        <v/>
      </c>
      <c r="S22" s="93"/>
      <c r="T22" s="94"/>
      <c r="U22" s="114" t="str">
        <f t="shared" si="0"/>
        <v/>
      </c>
      <c r="V22" s="116" t="str">
        <f t="shared" si="1"/>
        <v/>
      </c>
      <c r="W22" s="117" t="str">
        <f t="shared" si="2"/>
        <v/>
      </c>
      <c r="X22" s="93"/>
      <c r="Y22" s="94"/>
      <c r="Z22" s="104"/>
      <c r="AB22" s="56">
        <v>20</v>
      </c>
      <c r="AC22" s="57">
        <v>8</v>
      </c>
      <c r="AD22" s="57">
        <v>9</v>
      </c>
      <c r="AE22" s="57">
        <v>10</v>
      </c>
      <c r="AF22" t="str">
        <f t="shared" si="15"/>
        <v/>
      </c>
      <c r="AG22" s="134" t="str">
        <f t="shared" si="16"/>
        <v/>
      </c>
      <c r="AI22" t="str">
        <f t="shared" si="17"/>
        <v/>
      </c>
    </row>
    <row r="23" spans="1:35" ht="18" customHeight="1" x14ac:dyDescent="0.35">
      <c r="A23" s="114" t="str">
        <f t="shared" si="3"/>
        <v/>
      </c>
      <c r="B23" s="116" t="str">
        <f t="shared" si="4"/>
        <v/>
      </c>
      <c r="C23" s="117" t="str">
        <f t="shared" si="5"/>
        <v/>
      </c>
      <c r="D23" s="93"/>
      <c r="E23" s="94"/>
      <c r="F23" s="114" t="str">
        <f t="shared" si="6"/>
        <v/>
      </c>
      <c r="G23" s="116" t="str">
        <f t="shared" si="7"/>
        <v/>
      </c>
      <c r="H23" s="117" t="str">
        <f t="shared" si="8"/>
        <v/>
      </c>
      <c r="I23" s="93"/>
      <c r="J23" s="94"/>
      <c r="K23" s="114" t="str">
        <f t="shared" si="9"/>
        <v/>
      </c>
      <c r="L23" s="116" t="str">
        <f t="shared" si="10"/>
        <v/>
      </c>
      <c r="M23" s="117" t="str">
        <f t="shared" si="11"/>
        <v/>
      </c>
      <c r="N23" s="93"/>
      <c r="O23" s="94"/>
      <c r="P23" s="114" t="str">
        <f t="shared" si="12"/>
        <v/>
      </c>
      <c r="Q23" s="116" t="str">
        <f t="shared" si="13"/>
        <v/>
      </c>
      <c r="R23" s="117" t="str">
        <f t="shared" si="14"/>
        <v/>
      </c>
      <c r="S23" s="93"/>
      <c r="T23" s="94"/>
      <c r="U23" s="114" t="str">
        <f t="shared" si="0"/>
        <v/>
      </c>
      <c r="V23" s="116" t="str">
        <f t="shared" si="1"/>
        <v/>
      </c>
      <c r="W23" s="117" t="str">
        <f t="shared" si="2"/>
        <v/>
      </c>
      <c r="X23" s="93"/>
      <c r="Y23" s="94"/>
      <c r="Z23" s="104"/>
      <c r="AB23" s="56">
        <v>21</v>
      </c>
      <c r="AC23" s="57">
        <v>9</v>
      </c>
      <c r="AD23" s="57">
        <v>10</v>
      </c>
      <c r="AE23" s="57">
        <v>11</v>
      </c>
      <c r="AF23" t="str">
        <f t="shared" si="15"/>
        <v/>
      </c>
      <c r="AG23" s="134" t="str">
        <f t="shared" si="16"/>
        <v/>
      </c>
      <c r="AI23" t="str">
        <f t="shared" si="17"/>
        <v/>
      </c>
    </row>
    <row r="24" spans="1:35" ht="18" customHeight="1" x14ac:dyDescent="0.35">
      <c r="A24" s="114" t="str">
        <f t="shared" si="3"/>
        <v/>
      </c>
      <c r="B24" s="116" t="str">
        <f t="shared" si="4"/>
        <v/>
      </c>
      <c r="C24" s="117" t="str">
        <f t="shared" si="5"/>
        <v/>
      </c>
      <c r="D24" s="93"/>
      <c r="E24" s="94"/>
      <c r="F24" s="114" t="str">
        <f t="shared" si="6"/>
        <v/>
      </c>
      <c r="G24" s="116" t="str">
        <f t="shared" si="7"/>
        <v/>
      </c>
      <c r="H24" s="117" t="str">
        <f t="shared" si="8"/>
        <v/>
      </c>
      <c r="I24" s="93"/>
      <c r="J24" s="94"/>
      <c r="K24" s="114" t="str">
        <f t="shared" si="9"/>
        <v/>
      </c>
      <c r="L24" s="116" t="str">
        <f t="shared" si="10"/>
        <v/>
      </c>
      <c r="M24" s="117" t="str">
        <f t="shared" si="11"/>
        <v/>
      </c>
      <c r="N24" s="93"/>
      <c r="O24" s="94"/>
      <c r="P24" s="114" t="str">
        <f t="shared" si="12"/>
        <v/>
      </c>
      <c r="Q24" s="116" t="str">
        <f t="shared" si="13"/>
        <v/>
      </c>
      <c r="R24" s="117" t="str">
        <f t="shared" si="14"/>
        <v/>
      </c>
      <c r="S24" s="93"/>
      <c r="T24" s="94"/>
      <c r="U24" s="114" t="str">
        <f t="shared" si="0"/>
        <v/>
      </c>
      <c r="V24" s="116" t="str">
        <f t="shared" si="1"/>
        <v/>
      </c>
      <c r="W24" s="117" t="str">
        <f t="shared" si="2"/>
        <v/>
      </c>
      <c r="X24" s="93"/>
      <c r="Y24" s="94"/>
      <c r="Z24" s="104"/>
      <c r="AB24" s="56">
        <v>22</v>
      </c>
      <c r="AC24" s="57">
        <v>9</v>
      </c>
      <c r="AD24" s="57">
        <v>10</v>
      </c>
      <c r="AE24" s="57">
        <v>11</v>
      </c>
      <c r="AF24" t="str">
        <f t="shared" si="15"/>
        <v/>
      </c>
      <c r="AG24" s="134" t="str">
        <f t="shared" si="16"/>
        <v/>
      </c>
      <c r="AI24" t="str">
        <f t="shared" si="17"/>
        <v/>
      </c>
    </row>
    <row r="25" spans="1:35" ht="18" customHeight="1" x14ac:dyDescent="0.35">
      <c r="A25" s="114" t="str">
        <f t="shared" si="3"/>
        <v/>
      </c>
      <c r="B25" s="116" t="str">
        <f t="shared" si="4"/>
        <v/>
      </c>
      <c r="C25" s="117" t="str">
        <f t="shared" si="5"/>
        <v/>
      </c>
      <c r="D25" s="93"/>
      <c r="E25" s="94"/>
      <c r="F25" s="114" t="str">
        <f t="shared" si="6"/>
        <v/>
      </c>
      <c r="G25" s="116" t="str">
        <f t="shared" si="7"/>
        <v/>
      </c>
      <c r="H25" s="117" t="str">
        <f t="shared" si="8"/>
        <v/>
      </c>
      <c r="I25" s="93"/>
      <c r="J25" s="94"/>
      <c r="K25" s="114" t="str">
        <f t="shared" si="9"/>
        <v/>
      </c>
      <c r="L25" s="116" t="str">
        <f t="shared" si="10"/>
        <v/>
      </c>
      <c r="M25" s="117" t="str">
        <f t="shared" si="11"/>
        <v/>
      </c>
      <c r="N25" s="93"/>
      <c r="O25" s="94"/>
      <c r="P25" s="114" t="str">
        <f t="shared" si="12"/>
        <v/>
      </c>
      <c r="Q25" s="116" t="str">
        <f t="shared" si="13"/>
        <v/>
      </c>
      <c r="R25" s="117" t="str">
        <f t="shared" si="14"/>
        <v/>
      </c>
      <c r="S25" s="93"/>
      <c r="T25" s="94"/>
      <c r="U25" s="114" t="str">
        <f t="shared" si="0"/>
        <v/>
      </c>
      <c r="V25" s="116" t="str">
        <f t="shared" si="1"/>
        <v/>
      </c>
      <c r="W25" s="117" t="str">
        <f t="shared" si="2"/>
        <v/>
      </c>
      <c r="X25" s="93"/>
      <c r="Y25" s="94"/>
      <c r="Z25" s="104"/>
      <c r="AB25" s="56">
        <v>23</v>
      </c>
      <c r="AC25" s="57">
        <v>10</v>
      </c>
      <c r="AD25" s="57">
        <v>11</v>
      </c>
      <c r="AE25" s="57">
        <v>12</v>
      </c>
      <c r="AF25" t="str">
        <f t="shared" si="15"/>
        <v/>
      </c>
      <c r="AG25" s="134" t="str">
        <f t="shared" si="16"/>
        <v/>
      </c>
      <c r="AI25" t="str">
        <f t="shared" si="17"/>
        <v/>
      </c>
    </row>
    <row r="26" spans="1:35" ht="18" customHeight="1" x14ac:dyDescent="0.35">
      <c r="A26" s="114" t="str">
        <f t="shared" si="3"/>
        <v/>
      </c>
      <c r="B26" s="116" t="str">
        <f t="shared" si="4"/>
        <v/>
      </c>
      <c r="C26" s="117" t="str">
        <f t="shared" si="5"/>
        <v/>
      </c>
      <c r="D26" s="93"/>
      <c r="E26" s="94"/>
      <c r="F26" s="114" t="str">
        <f t="shared" si="6"/>
        <v/>
      </c>
      <c r="G26" s="116" t="str">
        <f t="shared" si="7"/>
        <v/>
      </c>
      <c r="H26" s="117" t="str">
        <f t="shared" si="8"/>
        <v/>
      </c>
      <c r="I26" s="93"/>
      <c r="J26" s="94"/>
      <c r="K26" s="114" t="str">
        <f t="shared" si="9"/>
        <v/>
      </c>
      <c r="L26" s="116" t="str">
        <f t="shared" si="10"/>
        <v/>
      </c>
      <c r="M26" s="117" t="str">
        <f t="shared" si="11"/>
        <v/>
      </c>
      <c r="N26" s="93"/>
      <c r="O26" s="94"/>
      <c r="P26" s="114" t="str">
        <f t="shared" si="12"/>
        <v/>
      </c>
      <c r="Q26" s="116" t="str">
        <f t="shared" si="13"/>
        <v/>
      </c>
      <c r="R26" s="117" t="str">
        <f t="shared" si="14"/>
        <v/>
      </c>
      <c r="S26" s="93"/>
      <c r="T26" s="94"/>
      <c r="U26" s="114" t="str">
        <f t="shared" si="0"/>
        <v/>
      </c>
      <c r="V26" s="116" t="str">
        <f t="shared" si="1"/>
        <v/>
      </c>
      <c r="W26" s="117" t="str">
        <f t="shared" si="2"/>
        <v/>
      </c>
      <c r="X26" s="93"/>
      <c r="Y26" s="94"/>
      <c r="Z26" s="104"/>
      <c r="AB26" s="56">
        <v>24</v>
      </c>
      <c r="AC26" s="57">
        <v>10</v>
      </c>
      <c r="AD26" s="57">
        <v>11</v>
      </c>
      <c r="AE26" s="57">
        <v>12</v>
      </c>
      <c r="AF26" t="str">
        <f t="shared" si="15"/>
        <v/>
      </c>
      <c r="AG26" s="134" t="str">
        <f t="shared" si="16"/>
        <v/>
      </c>
      <c r="AI26" t="str">
        <f t="shared" si="17"/>
        <v/>
      </c>
    </row>
    <row r="27" spans="1:35" ht="18" customHeight="1" x14ac:dyDescent="0.35">
      <c r="A27" s="114" t="str">
        <f t="shared" si="3"/>
        <v/>
      </c>
      <c r="B27" s="116" t="str">
        <f t="shared" si="4"/>
        <v/>
      </c>
      <c r="C27" s="117" t="str">
        <f t="shared" si="5"/>
        <v/>
      </c>
      <c r="D27" s="93"/>
      <c r="E27" s="94"/>
      <c r="F27" s="114" t="str">
        <f t="shared" si="6"/>
        <v/>
      </c>
      <c r="G27" s="116" t="str">
        <f t="shared" si="7"/>
        <v/>
      </c>
      <c r="H27" s="117" t="str">
        <f t="shared" si="8"/>
        <v/>
      </c>
      <c r="I27" s="93"/>
      <c r="J27" s="94"/>
      <c r="K27" s="114" t="str">
        <f t="shared" si="9"/>
        <v/>
      </c>
      <c r="L27" s="116" t="str">
        <f t="shared" si="10"/>
        <v/>
      </c>
      <c r="M27" s="117" t="str">
        <f t="shared" si="11"/>
        <v/>
      </c>
      <c r="N27" s="93"/>
      <c r="O27" s="94"/>
      <c r="P27" s="114" t="str">
        <f t="shared" si="12"/>
        <v/>
      </c>
      <c r="Q27" s="116" t="str">
        <f t="shared" si="13"/>
        <v/>
      </c>
      <c r="R27" s="117" t="str">
        <f t="shared" si="14"/>
        <v/>
      </c>
      <c r="S27" s="93"/>
      <c r="T27" s="94"/>
      <c r="U27" s="114" t="str">
        <f t="shared" si="0"/>
        <v/>
      </c>
      <c r="V27" s="116" t="str">
        <f t="shared" si="1"/>
        <v/>
      </c>
      <c r="W27" s="117" t="str">
        <f t="shared" si="2"/>
        <v/>
      </c>
      <c r="X27" s="93"/>
      <c r="Y27" s="94"/>
      <c r="Z27" s="104"/>
      <c r="AB27" s="56">
        <v>25</v>
      </c>
      <c r="AC27" s="57">
        <v>10</v>
      </c>
      <c r="AD27" s="57">
        <v>12</v>
      </c>
      <c r="AE27" s="57">
        <v>13</v>
      </c>
      <c r="AF27" t="str">
        <f t="shared" si="15"/>
        <v/>
      </c>
      <c r="AG27" s="134" t="str">
        <f t="shared" si="16"/>
        <v/>
      </c>
      <c r="AI27" t="str">
        <f t="shared" si="17"/>
        <v/>
      </c>
    </row>
    <row r="28" spans="1:35" ht="18" customHeight="1" x14ac:dyDescent="0.35">
      <c r="A28" s="114" t="str">
        <f t="shared" si="3"/>
        <v/>
      </c>
      <c r="B28" s="116" t="str">
        <f t="shared" si="4"/>
        <v/>
      </c>
      <c r="C28" s="117" t="str">
        <f t="shared" si="5"/>
        <v/>
      </c>
      <c r="D28" s="93"/>
      <c r="E28" s="94"/>
      <c r="F28" s="114" t="str">
        <f t="shared" si="6"/>
        <v/>
      </c>
      <c r="G28" s="116" t="str">
        <f t="shared" si="7"/>
        <v/>
      </c>
      <c r="H28" s="117" t="str">
        <f t="shared" si="8"/>
        <v/>
      </c>
      <c r="I28" s="93"/>
      <c r="J28" s="94"/>
      <c r="K28" s="114" t="str">
        <f t="shared" si="9"/>
        <v/>
      </c>
      <c r="L28" s="116" t="str">
        <f t="shared" si="10"/>
        <v/>
      </c>
      <c r="M28" s="117" t="str">
        <f t="shared" si="11"/>
        <v/>
      </c>
      <c r="N28" s="93"/>
      <c r="O28" s="94"/>
      <c r="P28" s="114" t="str">
        <f t="shared" si="12"/>
        <v/>
      </c>
      <c r="Q28" s="116" t="str">
        <f t="shared" si="13"/>
        <v/>
      </c>
      <c r="R28" s="117" t="str">
        <f t="shared" si="14"/>
        <v/>
      </c>
      <c r="S28" s="93"/>
      <c r="T28" s="94"/>
      <c r="U28" s="114" t="str">
        <f t="shared" si="0"/>
        <v/>
      </c>
      <c r="V28" s="116" t="str">
        <f t="shared" si="1"/>
        <v/>
      </c>
      <c r="W28" s="117" t="str">
        <f t="shared" si="2"/>
        <v/>
      </c>
      <c r="X28" s="93"/>
      <c r="Y28" s="94"/>
      <c r="Z28" s="104"/>
      <c r="AB28" s="56">
        <v>26</v>
      </c>
      <c r="AC28" s="57">
        <v>11</v>
      </c>
      <c r="AD28" s="57">
        <v>12</v>
      </c>
      <c r="AE28" s="57">
        <v>13</v>
      </c>
      <c r="AF28" t="str">
        <f t="shared" si="15"/>
        <v/>
      </c>
      <c r="AG28" s="134" t="str">
        <f t="shared" si="16"/>
        <v/>
      </c>
      <c r="AI28" t="str">
        <f t="shared" si="17"/>
        <v/>
      </c>
    </row>
    <row r="29" spans="1:35" ht="18" customHeight="1" x14ac:dyDescent="0.35">
      <c r="A29" s="114" t="str">
        <f t="shared" si="3"/>
        <v/>
      </c>
      <c r="B29" s="116" t="str">
        <f t="shared" si="4"/>
        <v/>
      </c>
      <c r="C29" s="117" t="str">
        <f t="shared" si="5"/>
        <v/>
      </c>
      <c r="D29" s="93"/>
      <c r="E29" s="94"/>
      <c r="F29" s="114" t="str">
        <f t="shared" si="6"/>
        <v/>
      </c>
      <c r="G29" s="116" t="str">
        <f t="shared" si="7"/>
        <v/>
      </c>
      <c r="H29" s="117" t="str">
        <f t="shared" si="8"/>
        <v/>
      </c>
      <c r="I29" s="93"/>
      <c r="J29" s="94"/>
      <c r="K29" s="114" t="str">
        <f t="shared" si="9"/>
        <v/>
      </c>
      <c r="L29" s="116" t="str">
        <f t="shared" si="10"/>
        <v/>
      </c>
      <c r="M29" s="117" t="str">
        <f t="shared" si="11"/>
        <v/>
      </c>
      <c r="N29" s="93"/>
      <c r="O29" s="94"/>
      <c r="P29" s="114" t="str">
        <f t="shared" si="12"/>
        <v/>
      </c>
      <c r="Q29" s="116" t="str">
        <f t="shared" si="13"/>
        <v/>
      </c>
      <c r="R29" s="117" t="str">
        <f t="shared" si="14"/>
        <v/>
      </c>
      <c r="S29" s="93"/>
      <c r="T29" s="94"/>
      <c r="U29" s="114" t="str">
        <f t="shared" si="0"/>
        <v/>
      </c>
      <c r="V29" s="116" t="str">
        <f t="shared" si="1"/>
        <v/>
      </c>
      <c r="W29" s="117" t="str">
        <f t="shared" si="2"/>
        <v/>
      </c>
      <c r="X29" s="93"/>
      <c r="Y29" s="94"/>
      <c r="Z29" s="104"/>
      <c r="AB29" s="56">
        <v>27</v>
      </c>
      <c r="AC29" s="57">
        <v>11</v>
      </c>
      <c r="AD29" s="57">
        <v>13</v>
      </c>
      <c r="AE29" s="57">
        <v>14</v>
      </c>
      <c r="AF29" t="str">
        <f t="shared" si="15"/>
        <v/>
      </c>
      <c r="AG29" s="134" t="str">
        <f t="shared" si="16"/>
        <v/>
      </c>
      <c r="AI29" t="str">
        <f t="shared" si="17"/>
        <v/>
      </c>
    </row>
    <row r="30" spans="1:35" ht="18" customHeight="1" x14ac:dyDescent="0.35">
      <c r="A30" s="114" t="str">
        <f t="shared" si="3"/>
        <v/>
      </c>
      <c r="B30" s="116" t="str">
        <f t="shared" si="4"/>
        <v/>
      </c>
      <c r="C30" s="117" t="str">
        <f t="shared" si="5"/>
        <v/>
      </c>
      <c r="D30" s="93"/>
      <c r="E30" s="94"/>
      <c r="F30" s="114" t="str">
        <f t="shared" si="6"/>
        <v/>
      </c>
      <c r="G30" s="116" t="str">
        <f t="shared" si="7"/>
        <v/>
      </c>
      <c r="H30" s="117" t="str">
        <f t="shared" si="8"/>
        <v/>
      </c>
      <c r="I30" s="93"/>
      <c r="J30" s="94"/>
      <c r="K30" s="114" t="str">
        <f t="shared" si="9"/>
        <v/>
      </c>
      <c r="L30" s="116" t="str">
        <f t="shared" si="10"/>
        <v/>
      </c>
      <c r="M30" s="117" t="str">
        <f t="shared" si="11"/>
        <v/>
      </c>
      <c r="N30" s="93"/>
      <c r="O30" s="94"/>
      <c r="P30" s="114" t="str">
        <f t="shared" si="12"/>
        <v/>
      </c>
      <c r="Q30" s="116" t="str">
        <f t="shared" si="13"/>
        <v/>
      </c>
      <c r="R30" s="117" t="str">
        <f t="shared" si="14"/>
        <v/>
      </c>
      <c r="S30" s="93"/>
      <c r="T30" s="94"/>
      <c r="U30" s="114" t="str">
        <f t="shared" si="0"/>
        <v/>
      </c>
      <c r="V30" s="116" t="str">
        <f t="shared" si="1"/>
        <v/>
      </c>
      <c r="W30" s="117" t="str">
        <f t="shared" si="2"/>
        <v/>
      </c>
      <c r="X30" s="93"/>
      <c r="Y30" s="94"/>
      <c r="Z30" s="104"/>
      <c r="AB30" s="56">
        <v>28</v>
      </c>
      <c r="AC30" s="57">
        <v>12</v>
      </c>
      <c r="AD30" s="57">
        <v>13</v>
      </c>
      <c r="AE30" s="57">
        <v>14</v>
      </c>
      <c r="AF30" t="str">
        <f t="shared" si="15"/>
        <v/>
      </c>
      <c r="AG30" s="134" t="str">
        <f t="shared" si="16"/>
        <v/>
      </c>
      <c r="AI30" t="str">
        <f t="shared" si="17"/>
        <v/>
      </c>
    </row>
    <row r="31" spans="1:35" ht="18" customHeight="1" x14ac:dyDescent="0.35">
      <c r="A31" s="114" t="str">
        <f t="shared" si="3"/>
        <v/>
      </c>
      <c r="B31" s="116" t="str">
        <f t="shared" si="4"/>
        <v/>
      </c>
      <c r="C31" s="117" t="str">
        <f t="shared" si="5"/>
        <v/>
      </c>
      <c r="D31" s="93"/>
      <c r="E31" s="94"/>
      <c r="F31" s="114" t="str">
        <f t="shared" si="6"/>
        <v/>
      </c>
      <c r="G31" s="116" t="str">
        <f t="shared" si="7"/>
        <v/>
      </c>
      <c r="H31" s="117" t="str">
        <f t="shared" si="8"/>
        <v/>
      </c>
      <c r="I31" s="93"/>
      <c r="J31" s="94"/>
      <c r="K31" s="114" t="str">
        <f t="shared" si="9"/>
        <v/>
      </c>
      <c r="L31" s="116" t="str">
        <f t="shared" si="10"/>
        <v/>
      </c>
      <c r="M31" s="117" t="str">
        <f t="shared" si="11"/>
        <v/>
      </c>
      <c r="N31" s="93"/>
      <c r="O31" s="94"/>
      <c r="P31" s="114" t="str">
        <f t="shared" si="12"/>
        <v/>
      </c>
      <c r="Q31" s="116" t="str">
        <f t="shared" si="13"/>
        <v/>
      </c>
      <c r="R31" s="117" t="str">
        <f t="shared" si="14"/>
        <v/>
      </c>
      <c r="S31" s="93"/>
      <c r="T31" s="94"/>
      <c r="U31" s="114" t="str">
        <f t="shared" si="0"/>
        <v/>
      </c>
      <c r="V31" s="116" t="str">
        <f t="shared" si="1"/>
        <v/>
      </c>
      <c r="W31" s="117" t="str">
        <f t="shared" si="2"/>
        <v/>
      </c>
      <c r="X31" s="93"/>
      <c r="Y31" s="94"/>
      <c r="Z31" s="104"/>
      <c r="AB31" s="56">
        <v>29</v>
      </c>
      <c r="AC31" s="57">
        <v>12</v>
      </c>
      <c r="AD31" s="57">
        <v>14</v>
      </c>
      <c r="AE31" s="57">
        <v>15</v>
      </c>
      <c r="AF31" t="str">
        <f t="shared" si="15"/>
        <v/>
      </c>
      <c r="AG31" s="134" t="str">
        <f t="shared" si="16"/>
        <v/>
      </c>
      <c r="AI31" t="str">
        <f t="shared" si="17"/>
        <v/>
      </c>
    </row>
    <row r="32" spans="1:35" ht="18" customHeight="1" x14ac:dyDescent="0.35">
      <c r="A32" s="114" t="str">
        <f t="shared" si="3"/>
        <v/>
      </c>
      <c r="B32" s="116" t="str">
        <f t="shared" si="4"/>
        <v/>
      </c>
      <c r="C32" s="117" t="str">
        <f t="shared" si="5"/>
        <v/>
      </c>
      <c r="D32" s="93"/>
      <c r="E32" s="94"/>
      <c r="F32" s="114" t="str">
        <f t="shared" si="6"/>
        <v/>
      </c>
      <c r="G32" s="116" t="str">
        <f t="shared" si="7"/>
        <v/>
      </c>
      <c r="H32" s="117" t="str">
        <f t="shared" si="8"/>
        <v/>
      </c>
      <c r="I32" s="93"/>
      <c r="J32" s="94"/>
      <c r="K32" s="114" t="str">
        <f t="shared" si="9"/>
        <v/>
      </c>
      <c r="L32" s="116" t="str">
        <f t="shared" si="10"/>
        <v/>
      </c>
      <c r="M32" s="117" t="str">
        <f t="shared" si="11"/>
        <v/>
      </c>
      <c r="N32" s="93"/>
      <c r="O32" s="94"/>
      <c r="P32" s="114" t="str">
        <f t="shared" si="12"/>
        <v/>
      </c>
      <c r="Q32" s="116" t="str">
        <f t="shared" si="13"/>
        <v/>
      </c>
      <c r="R32" s="117" t="str">
        <f t="shared" si="14"/>
        <v/>
      </c>
      <c r="S32" s="93"/>
      <c r="T32" s="94"/>
      <c r="U32" s="114" t="str">
        <f t="shared" si="0"/>
        <v/>
      </c>
      <c r="V32" s="116" t="str">
        <f t="shared" si="1"/>
        <v/>
      </c>
      <c r="W32" s="117" t="str">
        <f t="shared" si="2"/>
        <v/>
      </c>
      <c r="X32" s="93"/>
      <c r="Y32" s="94"/>
      <c r="Z32" s="104"/>
      <c r="AB32" s="56">
        <v>30</v>
      </c>
      <c r="AC32" s="57">
        <v>12</v>
      </c>
      <c r="AD32" s="57">
        <v>14</v>
      </c>
      <c r="AE32" s="57">
        <v>15</v>
      </c>
      <c r="AF32" t="str">
        <f t="shared" si="15"/>
        <v/>
      </c>
      <c r="AG32" s="134" t="str">
        <f t="shared" si="16"/>
        <v/>
      </c>
      <c r="AI32" t="str">
        <f t="shared" si="17"/>
        <v/>
      </c>
    </row>
    <row r="33" spans="1:35" ht="18" customHeight="1" x14ac:dyDescent="0.35">
      <c r="A33" s="114" t="str">
        <f t="shared" si="3"/>
        <v/>
      </c>
      <c r="B33" s="116" t="str">
        <f t="shared" si="4"/>
        <v/>
      </c>
      <c r="C33" s="117" t="str">
        <f t="shared" si="5"/>
        <v/>
      </c>
      <c r="D33" s="93"/>
      <c r="E33" s="94"/>
      <c r="F33" s="114" t="str">
        <f t="shared" si="6"/>
        <v/>
      </c>
      <c r="G33" s="116" t="str">
        <f t="shared" si="7"/>
        <v/>
      </c>
      <c r="H33" s="117" t="str">
        <f t="shared" si="8"/>
        <v/>
      </c>
      <c r="I33" s="93"/>
      <c r="J33" s="94"/>
      <c r="K33" s="114" t="str">
        <f t="shared" si="9"/>
        <v/>
      </c>
      <c r="L33" s="116" t="str">
        <f t="shared" si="10"/>
        <v/>
      </c>
      <c r="M33" s="117" t="str">
        <f t="shared" si="11"/>
        <v/>
      </c>
      <c r="N33" s="93"/>
      <c r="O33" s="94"/>
      <c r="P33" s="114" t="str">
        <f t="shared" si="12"/>
        <v/>
      </c>
      <c r="Q33" s="116" t="str">
        <f t="shared" si="13"/>
        <v/>
      </c>
      <c r="R33" s="117" t="str">
        <f t="shared" si="14"/>
        <v/>
      </c>
      <c r="S33" s="93"/>
      <c r="T33" s="94"/>
      <c r="U33" s="114" t="str">
        <f t="shared" si="0"/>
        <v/>
      </c>
      <c r="V33" s="116" t="str">
        <f t="shared" si="1"/>
        <v/>
      </c>
      <c r="W33" s="117" t="str">
        <f t="shared" si="2"/>
        <v/>
      </c>
      <c r="X33" s="93"/>
      <c r="Y33" s="94"/>
      <c r="Z33" s="104"/>
      <c r="AB33" s="56">
        <v>31</v>
      </c>
      <c r="AC33" s="57">
        <v>13</v>
      </c>
      <c r="AD33" s="57">
        <v>14</v>
      </c>
      <c r="AE33" s="57">
        <v>16</v>
      </c>
      <c r="AF33" t="str">
        <f t="shared" si="15"/>
        <v/>
      </c>
      <c r="AG33" s="134" t="str">
        <f t="shared" si="16"/>
        <v/>
      </c>
      <c r="AI33" t="str">
        <f t="shared" si="17"/>
        <v/>
      </c>
    </row>
    <row r="34" spans="1:35" ht="18" customHeight="1" x14ac:dyDescent="0.35">
      <c r="A34" s="114" t="str">
        <f t="shared" si="3"/>
        <v/>
      </c>
      <c r="B34" s="116" t="str">
        <f t="shared" si="4"/>
        <v/>
      </c>
      <c r="C34" s="117" t="str">
        <f t="shared" si="5"/>
        <v/>
      </c>
      <c r="D34" s="93"/>
      <c r="E34" s="94"/>
      <c r="F34" s="114" t="str">
        <f t="shared" si="6"/>
        <v/>
      </c>
      <c r="G34" s="116" t="str">
        <f t="shared" si="7"/>
        <v/>
      </c>
      <c r="H34" s="117" t="str">
        <f t="shared" si="8"/>
        <v/>
      </c>
      <c r="I34" s="93"/>
      <c r="J34" s="94"/>
      <c r="K34" s="114" t="str">
        <f t="shared" si="9"/>
        <v/>
      </c>
      <c r="L34" s="116" t="str">
        <f t="shared" si="10"/>
        <v/>
      </c>
      <c r="M34" s="117" t="str">
        <f t="shared" si="11"/>
        <v/>
      </c>
      <c r="N34" s="93"/>
      <c r="O34" s="94"/>
      <c r="P34" s="114" t="str">
        <f t="shared" si="12"/>
        <v/>
      </c>
      <c r="Q34" s="116" t="str">
        <f t="shared" si="13"/>
        <v/>
      </c>
      <c r="R34" s="117" t="str">
        <f t="shared" si="14"/>
        <v/>
      </c>
      <c r="S34" s="93"/>
      <c r="T34" s="94"/>
      <c r="U34" s="114" t="str">
        <f t="shared" si="0"/>
        <v/>
      </c>
      <c r="V34" s="116" t="str">
        <f t="shared" si="1"/>
        <v/>
      </c>
      <c r="W34" s="117" t="str">
        <f t="shared" si="2"/>
        <v/>
      </c>
      <c r="X34" s="93"/>
      <c r="Y34" s="94"/>
      <c r="Z34" s="104"/>
      <c r="AB34" s="56">
        <v>32</v>
      </c>
      <c r="AC34" s="57">
        <v>13</v>
      </c>
      <c r="AD34" s="57">
        <v>15</v>
      </c>
      <c r="AE34" s="57">
        <v>16</v>
      </c>
      <c r="AF34" t="str">
        <f t="shared" si="15"/>
        <v/>
      </c>
      <c r="AG34" s="134" t="str">
        <f t="shared" si="16"/>
        <v/>
      </c>
      <c r="AI34" t="str">
        <f t="shared" si="17"/>
        <v/>
      </c>
    </row>
    <row r="35" spans="1:35" ht="18" customHeight="1" x14ac:dyDescent="0.35">
      <c r="A35" s="114" t="str">
        <f t="shared" si="3"/>
        <v/>
      </c>
      <c r="B35" s="116" t="str">
        <f t="shared" si="4"/>
        <v/>
      </c>
      <c r="C35" s="117" t="str">
        <f t="shared" si="5"/>
        <v/>
      </c>
      <c r="D35" s="93"/>
      <c r="E35" s="94"/>
      <c r="F35" s="114" t="str">
        <f t="shared" si="6"/>
        <v/>
      </c>
      <c r="G35" s="116" t="str">
        <f t="shared" si="7"/>
        <v/>
      </c>
      <c r="H35" s="117" t="str">
        <f t="shared" si="8"/>
        <v/>
      </c>
      <c r="I35" s="93"/>
      <c r="J35" s="94"/>
      <c r="K35" s="114" t="str">
        <f t="shared" si="9"/>
        <v/>
      </c>
      <c r="L35" s="116" t="str">
        <f t="shared" si="10"/>
        <v/>
      </c>
      <c r="M35" s="117" t="str">
        <f t="shared" si="11"/>
        <v/>
      </c>
      <c r="N35" s="93"/>
      <c r="O35" s="94"/>
      <c r="P35" s="114" t="str">
        <f t="shared" si="12"/>
        <v/>
      </c>
      <c r="Q35" s="116" t="str">
        <f t="shared" si="13"/>
        <v/>
      </c>
      <c r="R35" s="117" t="str">
        <f t="shared" si="14"/>
        <v/>
      </c>
      <c r="S35" s="93"/>
      <c r="T35" s="94"/>
      <c r="U35" s="114" t="str">
        <f t="shared" si="0"/>
        <v/>
      </c>
      <c r="V35" s="116" t="str">
        <f t="shared" si="1"/>
        <v/>
      </c>
      <c r="W35" s="117" t="str">
        <f t="shared" si="2"/>
        <v/>
      </c>
      <c r="X35" s="93"/>
      <c r="Y35" s="94"/>
      <c r="Z35" s="104"/>
      <c r="AB35" s="56">
        <v>33</v>
      </c>
      <c r="AC35" s="57">
        <v>14</v>
      </c>
      <c r="AD35" s="57">
        <v>15</v>
      </c>
      <c r="AE35" s="57">
        <v>17</v>
      </c>
      <c r="AF35" t="str">
        <f t="shared" si="15"/>
        <v/>
      </c>
      <c r="AG35" s="134" t="str">
        <f t="shared" si="16"/>
        <v/>
      </c>
      <c r="AI35" t="str">
        <f t="shared" si="17"/>
        <v/>
      </c>
    </row>
    <row r="36" spans="1:35" ht="18" customHeight="1" x14ac:dyDescent="0.35">
      <c r="A36" s="114" t="str">
        <f t="shared" si="3"/>
        <v/>
      </c>
      <c r="B36" s="116" t="str">
        <f t="shared" si="4"/>
        <v/>
      </c>
      <c r="C36" s="117" t="str">
        <f t="shared" si="5"/>
        <v/>
      </c>
      <c r="D36" s="93"/>
      <c r="E36" s="94"/>
      <c r="F36" s="114" t="str">
        <f t="shared" si="6"/>
        <v/>
      </c>
      <c r="G36" s="116" t="str">
        <f t="shared" si="7"/>
        <v/>
      </c>
      <c r="H36" s="117" t="str">
        <f t="shared" si="8"/>
        <v/>
      </c>
      <c r="I36" s="93"/>
      <c r="J36" s="94"/>
      <c r="K36" s="114" t="str">
        <f t="shared" si="9"/>
        <v/>
      </c>
      <c r="L36" s="116" t="str">
        <f t="shared" si="10"/>
        <v/>
      </c>
      <c r="M36" s="117" t="str">
        <f t="shared" si="11"/>
        <v/>
      </c>
      <c r="N36" s="93"/>
      <c r="O36" s="94"/>
      <c r="P36" s="114" t="str">
        <f t="shared" si="12"/>
        <v/>
      </c>
      <c r="Q36" s="116" t="str">
        <f t="shared" si="13"/>
        <v/>
      </c>
      <c r="R36" s="117" t="str">
        <f t="shared" si="14"/>
        <v/>
      </c>
      <c r="S36" s="93"/>
      <c r="T36" s="94"/>
      <c r="U36" s="114" t="str">
        <f t="shared" si="0"/>
        <v/>
      </c>
      <c r="V36" s="116" t="str">
        <f t="shared" si="1"/>
        <v/>
      </c>
      <c r="W36" s="117" t="str">
        <f t="shared" si="2"/>
        <v/>
      </c>
      <c r="X36" s="93"/>
      <c r="Y36" s="94"/>
      <c r="Z36" s="104"/>
      <c r="AB36" s="56">
        <v>34</v>
      </c>
      <c r="AC36" s="57">
        <v>14</v>
      </c>
      <c r="AD36" s="57">
        <v>16</v>
      </c>
      <c r="AE36" s="57">
        <v>17</v>
      </c>
      <c r="AF36" t="str">
        <f t="shared" si="15"/>
        <v/>
      </c>
      <c r="AG36" s="134" t="str">
        <f t="shared" si="16"/>
        <v/>
      </c>
      <c r="AI36" t="str">
        <f t="shared" si="17"/>
        <v/>
      </c>
    </row>
    <row r="37" spans="1:35" ht="18" customHeight="1" x14ac:dyDescent="0.35">
      <c r="A37" s="114" t="str">
        <f t="shared" si="3"/>
        <v/>
      </c>
      <c r="B37" s="116" t="str">
        <f t="shared" si="4"/>
        <v/>
      </c>
      <c r="C37" s="117" t="str">
        <f t="shared" si="5"/>
        <v/>
      </c>
      <c r="D37" s="93"/>
      <c r="E37" s="94"/>
      <c r="F37" s="114" t="str">
        <f t="shared" si="6"/>
        <v/>
      </c>
      <c r="G37" s="116" t="str">
        <f t="shared" si="7"/>
        <v/>
      </c>
      <c r="H37" s="117" t="str">
        <f t="shared" si="8"/>
        <v/>
      </c>
      <c r="I37" s="93"/>
      <c r="J37" s="94"/>
      <c r="K37" s="114" t="str">
        <f t="shared" si="9"/>
        <v/>
      </c>
      <c r="L37" s="116" t="str">
        <f t="shared" si="10"/>
        <v/>
      </c>
      <c r="M37" s="117" t="str">
        <f t="shared" si="11"/>
        <v/>
      </c>
      <c r="N37" s="93"/>
      <c r="O37" s="94"/>
      <c r="P37" s="114" t="str">
        <f t="shared" si="12"/>
        <v/>
      </c>
      <c r="Q37" s="116" t="str">
        <f t="shared" si="13"/>
        <v/>
      </c>
      <c r="R37" s="117" t="str">
        <f t="shared" si="14"/>
        <v/>
      </c>
      <c r="S37" s="93"/>
      <c r="T37" s="94"/>
      <c r="U37" s="114" t="str">
        <f t="shared" si="0"/>
        <v/>
      </c>
      <c r="V37" s="116" t="str">
        <f t="shared" si="1"/>
        <v/>
      </c>
      <c r="W37" s="117" t="str">
        <f t="shared" si="2"/>
        <v/>
      </c>
      <c r="X37" s="93"/>
      <c r="Y37" s="94"/>
      <c r="Z37" s="104"/>
      <c r="AB37" s="56">
        <v>35</v>
      </c>
      <c r="AC37" s="57">
        <v>14</v>
      </c>
      <c r="AD37" s="57">
        <v>16</v>
      </c>
      <c r="AE37" s="57">
        <v>18</v>
      </c>
      <c r="AF37" t="str">
        <f t="shared" si="15"/>
        <v/>
      </c>
      <c r="AG37" s="134" t="str">
        <f t="shared" si="16"/>
        <v/>
      </c>
      <c r="AI37" t="str">
        <f t="shared" si="17"/>
        <v/>
      </c>
    </row>
    <row r="38" spans="1:35" ht="18" customHeight="1" x14ac:dyDescent="0.35">
      <c r="A38" s="114" t="str">
        <f t="shared" si="3"/>
        <v/>
      </c>
      <c r="B38" s="116" t="str">
        <f t="shared" si="4"/>
        <v/>
      </c>
      <c r="C38" s="117" t="str">
        <f t="shared" si="5"/>
        <v/>
      </c>
      <c r="D38" s="93"/>
      <c r="E38" s="94"/>
      <c r="F38" s="114" t="str">
        <f t="shared" si="6"/>
        <v/>
      </c>
      <c r="G38" s="116" t="str">
        <f t="shared" si="7"/>
        <v/>
      </c>
      <c r="H38" s="117" t="str">
        <f t="shared" si="8"/>
        <v/>
      </c>
      <c r="I38" s="93"/>
      <c r="J38" s="94"/>
      <c r="K38" s="114" t="str">
        <f t="shared" si="9"/>
        <v/>
      </c>
      <c r="L38" s="116" t="str">
        <f t="shared" si="10"/>
        <v/>
      </c>
      <c r="M38" s="117" t="str">
        <f t="shared" si="11"/>
        <v/>
      </c>
      <c r="N38" s="93"/>
      <c r="O38" s="94"/>
      <c r="P38" s="114" t="str">
        <f t="shared" si="12"/>
        <v/>
      </c>
      <c r="Q38" s="116" t="str">
        <f t="shared" si="13"/>
        <v/>
      </c>
      <c r="R38" s="117" t="str">
        <f t="shared" si="14"/>
        <v/>
      </c>
      <c r="S38" s="93"/>
      <c r="T38" s="94"/>
      <c r="U38" s="114" t="str">
        <f t="shared" si="0"/>
        <v/>
      </c>
      <c r="V38" s="116" t="str">
        <f t="shared" si="1"/>
        <v/>
      </c>
      <c r="W38" s="117" t="str">
        <f t="shared" si="2"/>
        <v/>
      </c>
      <c r="X38" s="93"/>
      <c r="Y38" s="94"/>
      <c r="Z38" s="104"/>
      <c r="AB38" s="56">
        <v>36</v>
      </c>
      <c r="AC38" s="57">
        <v>15</v>
      </c>
      <c r="AD38" s="57">
        <v>17</v>
      </c>
      <c r="AE38" s="57">
        <v>18</v>
      </c>
      <c r="AF38" t="str">
        <f t="shared" si="15"/>
        <v/>
      </c>
      <c r="AG38" s="134" t="str">
        <f t="shared" si="16"/>
        <v/>
      </c>
      <c r="AI38" t="str">
        <f t="shared" si="17"/>
        <v/>
      </c>
    </row>
    <row r="39" spans="1:35" ht="18" customHeight="1" x14ac:dyDescent="0.35">
      <c r="A39" s="114" t="str">
        <f t="shared" si="3"/>
        <v/>
      </c>
      <c r="B39" s="116" t="str">
        <f t="shared" si="4"/>
        <v/>
      </c>
      <c r="C39" s="117" t="str">
        <f t="shared" si="5"/>
        <v/>
      </c>
      <c r="D39" s="93"/>
      <c r="E39" s="94"/>
      <c r="F39" s="114" t="str">
        <f t="shared" si="6"/>
        <v/>
      </c>
      <c r="G39" s="116" t="str">
        <f t="shared" si="7"/>
        <v/>
      </c>
      <c r="H39" s="117" t="str">
        <f t="shared" si="8"/>
        <v/>
      </c>
      <c r="I39" s="93"/>
      <c r="J39" s="94"/>
      <c r="K39" s="114" t="str">
        <f t="shared" si="9"/>
        <v/>
      </c>
      <c r="L39" s="116" t="str">
        <f t="shared" si="10"/>
        <v/>
      </c>
      <c r="M39" s="117" t="str">
        <f t="shared" si="11"/>
        <v/>
      </c>
      <c r="N39" s="93"/>
      <c r="O39" s="94"/>
      <c r="P39" s="114" t="str">
        <f t="shared" si="12"/>
        <v/>
      </c>
      <c r="Q39" s="116" t="str">
        <f t="shared" si="13"/>
        <v/>
      </c>
      <c r="R39" s="117" t="str">
        <f t="shared" si="14"/>
        <v/>
      </c>
      <c r="S39" s="93"/>
      <c r="T39" s="94"/>
      <c r="U39" s="114" t="str">
        <f t="shared" si="0"/>
        <v/>
      </c>
      <c r="V39" s="116" t="str">
        <f t="shared" si="1"/>
        <v/>
      </c>
      <c r="W39" s="117" t="str">
        <f t="shared" si="2"/>
        <v/>
      </c>
      <c r="X39" s="93"/>
      <c r="Y39" s="94"/>
      <c r="Z39" s="104"/>
      <c r="AB39" s="56">
        <v>37</v>
      </c>
      <c r="AC39" s="57">
        <v>15</v>
      </c>
      <c r="AD39" s="57">
        <v>17</v>
      </c>
      <c r="AE39" s="57">
        <v>19</v>
      </c>
      <c r="AF39" t="str">
        <f t="shared" si="15"/>
        <v/>
      </c>
      <c r="AG39" s="134" t="str">
        <f t="shared" si="16"/>
        <v/>
      </c>
      <c r="AI39" t="str">
        <f t="shared" si="17"/>
        <v/>
      </c>
    </row>
    <row r="40" spans="1:35" ht="18" customHeight="1" x14ac:dyDescent="0.35">
      <c r="A40" s="114" t="str">
        <f t="shared" si="3"/>
        <v/>
      </c>
      <c r="B40" s="116" t="str">
        <f t="shared" si="4"/>
        <v/>
      </c>
      <c r="C40" s="117" t="str">
        <f t="shared" si="5"/>
        <v/>
      </c>
      <c r="D40" s="93"/>
      <c r="E40" s="94"/>
      <c r="F40" s="114" t="str">
        <f t="shared" si="6"/>
        <v/>
      </c>
      <c r="G40" s="116" t="str">
        <f t="shared" si="7"/>
        <v/>
      </c>
      <c r="H40" s="117" t="str">
        <f t="shared" si="8"/>
        <v/>
      </c>
      <c r="I40" s="93"/>
      <c r="J40" s="94"/>
      <c r="K40" s="114" t="str">
        <f t="shared" si="9"/>
        <v/>
      </c>
      <c r="L40" s="116" t="str">
        <f t="shared" si="10"/>
        <v/>
      </c>
      <c r="M40" s="117" t="str">
        <f t="shared" si="11"/>
        <v/>
      </c>
      <c r="N40" s="93"/>
      <c r="O40" s="94"/>
      <c r="P40" s="114" t="str">
        <f t="shared" si="12"/>
        <v/>
      </c>
      <c r="Q40" s="116" t="str">
        <f t="shared" si="13"/>
        <v/>
      </c>
      <c r="R40" s="117" t="str">
        <f t="shared" si="14"/>
        <v/>
      </c>
      <c r="S40" s="93"/>
      <c r="T40" s="94"/>
      <c r="U40" s="114" t="str">
        <f t="shared" si="0"/>
        <v/>
      </c>
      <c r="V40" s="116" t="str">
        <f t="shared" si="1"/>
        <v/>
      </c>
      <c r="W40" s="117" t="str">
        <f t="shared" si="2"/>
        <v/>
      </c>
      <c r="X40" s="93"/>
      <c r="Y40" s="94"/>
      <c r="Z40" s="104"/>
      <c r="AB40" s="56">
        <v>38</v>
      </c>
      <c r="AC40" s="57">
        <v>16</v>
      </c>
      <c r="AD40" s="57">
        <v>18</v>
      </c>
      <c r="AE40" s="57">
        <v>19</v>
      </c>
      <c r="AF40" t="str">
        <f t="shared" si="15"/>
        <v/>
      </c>
      <c r="AG40" s="134" t="str">
        <f t="shared" si="16"/>
        <v/>
      </c>
      <c r="AI40" t="str">
        <f t="shared" si="17"/>
        <v/>
      </c>
    </row>
    <row r="41" spans="1:35" ht="18" customHeight="1" x14ac:dyDescent="0.35">
      <c r="A41" s="114" t="str">
        <f t="shared" si="3"/>
        <v/>
      </c>
      <c r="B41" s="116" t="str">
        <f t="shared" si="4"/>
        <v/>
      </c>
      <c r="C41" s="117" t="str">
        <f t="shared" si="5"/>
        <v/>
      </c>
      <c r="D41" s="93"/>
      <c r="E41" s="94"/>
      <c r="F41" s="114" t="str">
        <f t="shared" si="6"/>
        <v/>
      </c>
      <c r="G41" s="116" t="str">
        <f t="shared" si="7"/>
        <v/>
      </c>
      <c r="H41" s="117" t="str">
        <f t="shared" si="8"/>
        <v/>
      </c>
      <c r="I41" s="93"/>
      <c r="J41" s="94"/>
      <c r="K41" s="114" t="str">
        <f t="shared" si="9"/>
        <v/>
      </c>
      <c r="L41" s="116" t="str">
        <f t="shared" si="10"/>
        <v/>
      </c>
      <c r="M41" s="117" t="str">
        <f t="shared" si="11"/>
        <v/>
      </c>
      <c r="N41" s="93"/>
      <c r="O41" s="94"/>
      <c r="P41" s="114" t="str">
        <f t="shared" si="12"/>
        <v/>
      </c>
      <c r="Q41" s="116" t="str">
        <f t="shared" si="13"/>
        <v/>
      </c>
      <c r="R41" s="117" t="str">
        <f t="shared" si="14"/>
        <v/>
      </c>
      <c r="S41" s="93"/>
      <c r="T41" s="94"/>
      <c r="U41" s="114" t="str">
        <f t="shared" si="0"/>
        <v/>
      </c>
      <c r="V41" s="116" t="str">
        <f t="shared" si="1"/>
        <v/>
      </c>
      <c r="W41" s="117" t="str">
        <f t="shared" si="2"/>
        <v/>
      </c>
      <c r="X41" s="93"/>
      <c r="Y41" s="94"/>
      <c r="Z41" s="104"/>
      <c r="AB41" s="56">
        <v>39</v>
      </c>
      <c r="AC41" s="57">
        <v>16</v>
      </c>
      <c r="AD41" s="57">
        <v>18</v>
      </c>
      <c r="AE41" s="57">
        <v>20</v>
      </c>
      <c r="AF41" t="str">
        <f t="shared" si="15"/>
        <v/>
      </c>
      <c r="AG41" s="134" t="str">
        <f t="shared" si="16"/>
        <v/>
      </c>
      <c r="AI41" t="str">
        <f t="shared" si="17"/>
        <v/>
      </c>
    </row>
    <row r="42" spans="1:35" ht="18" customHeight="1" x14ac:dyDescent="0.35">
      <c r="A42" s="114" t="str">
        <f t="shared" si="3"/>
        <v/>
      </c>
      <c r="B42" s="116" t="str">
        <f t="shared" si="4"/>
        <v/>
      </c>
      <c r="C42" s="117" t="str">
        <f t="shared" si="5"/>
        <v/>
      </c>
      <c r="D42" s="93"/>
      <c r="E42" s="94"/>
      <c r="F42" s="114" t="str">
        <f t="shared" si="6"/>
        <v/>
      </c>
      <c r="G42" s="116" t="str">
        <f t="shared" si="7"/>
        <v/>
      </c>
      <c r="H42" s="117" t="str">
        <f t="shared" si="8"/>
        <v/>
      </c>
      <c r="I42" s="93"/>
      <c r="J42" s="94"/>
      <c r="K42" s="114" t="str">
        <f t="shared" si="9"/>
        <v/>
      </c>
      <c r="L42" s="116" t="str">
        <f t="shared" si="10"/>
        <v/>
      </c>
      <c r="M42" s="117" t="str">
        <f t="shared" si="11"/>
        <v/>
      </c>
      <c r="N42" s="93"/>
      <c r="O42" s="94"/>
      <c r="P42" s="114" t="str">
        <f t="shared" si="12"/>
        <v/>
      </c>
      <c r="Q42" s="116" t="str">
        <f t="shared" si="13"/>
        <v/>
      </c>
      <c r="R42" s="117" t="str">
        <f t="shared" si="14"/>
        <v/>
      </c>
      <c r="S42" s="93"/>
      <c r="T42" s="94"/>
      <c r="U42" s="114" t="str">
        <f t="shared" si="0"/>
        <v/>
      </c>
      <c r="V42" s="116" t="str">
        <f t="shared" si="1"/>
        <v/>
      </c>
      <c r="W42" s="117" t="str">
        <f t="shared" si="2"/>
        <v/>
      </c>
      <c r="X42" s="93"/>
      <c r="Y42" s="94"/>
      <c r="Z42" s="104"/>
      <c r="AB42" s="56">
        <v>40</v>
      </c>
      <c r="AC42" s="57">
        <v>16</v>
      </c>
      <c r="AD42" s="57">
        <v>18</v>
      </c>
      <c r="AE42" s="57">
        <v>20</v>
      </c>
      <c r="AF42" t="str">
        <f t="shared" si="15"/>
        <v/>
      </c>
      <c r="AG42" s="134" t="str">
        <f t="shared" si="16"/>
        <v/>
      </c>
      <c r="AI42" t="str">
        <f t="shared" si="17"/>
        <v/>
      </c>
    </row>
    <row r="43" spans="1:35" ht="18" customHeight="1" x14ac:dyDescent="0.35">
      <c r="A43" s="114" t="str">
        <f t="shared" si="3"/>
        <v/>
      </c>
      <c r="B43" s="116" t="str">
        <f t="shared" si="4"/>
        <v/>
      </c>
      <c r="C43" s="117" t="str">
        <f t="shared" si="5"/>
        <v/>
      </c>
      <c r="D43" s="93"/>
      <c r="E43" s="94"/>
      <c r="F43" s="114" t="str">
        <f t="shared" si="6"/>
        <v/>
      </c>
      <c r="G43" s="116" t="str">
        <f t="shared" si="7"/>
        <v/>
      </c>
      <c r="H43" s="117" t="str">
        <f t="shared" si="8"/>
        <v/>
      </c>
      <c r="I43" s="93"/>
      <c r="J43" s="94"/>
      <c r="K43" s="114" t="str">
        <f t="shared" si="9"/>
        <v/>
      </c>
      <c r="L43" s="116" t="str">
        <f t="shared" si="10"/>
        <v/>
      </c>
      <c r="M43" s="117" t="str">
        <f t="shared" si="11"/>
        <v/>
      </c>
      <c r="N43" s="93"/>
      <c r="O43" s="94"/>
      <c r="P43" s="114" t="str">
        <f t="shared" si="12"/>
        <v/>
      </c>
      <c r="Q43" s="116" t="str">
        <f t="shared" si="13"/>
        <v/>
      </c>
      <c r="R43" s="117" t="str">
        <f t="shared" si="14"/>
        <v/>
      </c>
      <c r="S43" s="93"/>
      <c r="T43" s="94"/>
      <c r="U43" s="114" t="str">
        <f t="shared" si="0"/>
        <v/>
      </c>
      <c r="V43" s="116" t="str">
        <f t="shared" si="1"/>
        <v/>
      </c>
      <c r="W43" s="117" t="str">
        <f t="shared" si="2"/>
        <v/>
      </c>
      <c r="X43" s="93"/>
      <c r="Y43" s="94"/>
      <c r="Z43" s="104"/>
      <c r="AB43" s="56">
        <v>41</v>
      </c>
      <c r="AC43" s="57">
        <v>17</v>
      </c>
      <c r="AD43" s="57">
        <v>19</v>
      </c>
      <c r="AE43" s="57">
        <v>21</v>
      </c>
      <c r="AF43" t="str">
        <f t="shared" si="15"/>
        <v/>
      </c>
      <c r="AG43" s="134" t="str">
        <f t="shared" si="16"/>
        <v/>
      </c>
      <c r="AI43" t="str">
        <f t="shared" si="17"/>
        <v/>
      </c>
    </row>
    <row r="44" spans="1:35" ht="18" customHeight="1" x14ac:dyDescent="0.35">
      <c r="A44" s="114" t="str">
        <f t="shared" si="3"/>
        <v/>
      </c>
      <c r="B44" s="116" t="str">
        <f t="shared" si="4"/>
        <v/>
      </c>
      <c r="C44" s="117" t="str">
        <f t="shared" si="5"/>
        <v/>
      </c>
      <c r="D44" s="93"/>
      <c r="E44" s="94"/>
      <c r="F44" s="114" t="str">
        <f t="shared" si="6"/>
        <v/>
      </c>
      <c r="G44" s="116" t="str">
        <f t="shared" si="7"/>
        <v/>
      </c>
      <c r="H44" s="117" t="str">
        <f t="shared" si="8"/>
        <v/>
      </c>
      <c r="I44" s="93"/>
      <c r="J44" s="94"/>
      <c r="K44" s="114" t="str">
        <f t="shared" si="9"/>
        <v/>
      </c>
      <c r="L44" s="116" t="str">
        <f t="shared" si="10"/>
        <v/>
      </c>
      <c r="M44" s="117" t="str">
        <f t="shared" si="11"/>
        <v/>
      </c>
      <c r="N44" s="93"/>
      <c r="O44" s="94"/>
      <c r="P44" s="114" t="str">
        <f t="shared" si="12"/>
        <v/>
      </c>
      <c r="Q44" s="116" t="str">
        <f t="shared" si="13"/>
        <v/>
      </c>
      <c r="R44" s="117" t="str">
        <f t="shared" si="14"/>
        <v/>
      </c>
      <c r="S44" s="93"/>
      <c r="T44" s="94"/>
      <c r="U44" s="114" t="str">
        <f t="shared" si="0"/>
        <v/>
      </c>
      <c r="V44" s="116" t="str">
        <f t="shared" si="1"/>
        <v/>
      </c>
      <c r="W44" s="117" t="str">
        <f t="shared" si="2"/>
        <v/>
      </c>
      <c r="X44" s="93"/>
      <c r="Y44" s="94"/>
      <c r="Z44" s="104"/>
      <c r="AB44" s="56">
        <v>42</v>
      </c>
      <c r="AC44" s="57">
        <v>17</v>
      </c>
      <c r="AD44" s="57">
        <v>19</v>
      </c>
      <c r="AE44" s="57">
        <v>21</v>
      </c>
      <c r="AF44" t="str">
        <f t="shared" si="15"/>
        <v/>
      </c>
      <c r="AG44" s="134" t="str">
        <f t="shared" si="16"/>
        <v/>
      </c>
      <c r="AI44" t="str">
        <f t="shared" si="17"/>
        <v/>
      </c>
    </row>
    <row r="45" spans="1:35" ht="18" customHeight="1" x14ac:dyDescent="0.35">
      <c r="A45" s="114" t="str">
        <f t="shared" si="3"/>
        <v/>
      </c>
      <c r="B45" s="116" t="str">
        <f t="shared" si="4"/>
        <v/>
      </c>
      <c r="C45" s="117" t="str">
        <f t="shared" si="5"/>
        <v/>
      </c>
      <c r="D45" s="93"/>
      <c r="E45" s="94"/>
      <c r="F45" s="114" t="str">
        <f t="shared" si="6"/>
        <v/>
      </c>
      <c r="G45" s="116" t="str">
        <f t="shared" si="7"/>
        <v/>
      </c>
      <c r="H45" s="117" t="str">
        <f t="shared" si="8"/>
        <v/>
      </c>
      <c r="I45" s="93"/>
      <c r="J45" s="94"/>
      <c r="K45" s="114" t="str">
        <f t="shared" si="9"/>
        <v/>
      </c>
      <c r="L45" s="116" t="str">
        <f t="shared" si="10"/>
        <v/>
      </c>
      <c r="M45" s="117" t="str">
        <f t="shared" si="11"/>
        <v/>
      </c>
      <c r="N45" s="93"/>
      <c r="O45" s="94"/>
      <c r="P45" s="114" t="str">
        <f t="shared" si="12"/>
        <v/>
      </c>
      <c r="Q45" s="116" t="str">
        <f t="shared" si="13"/>
        <v/>
      </c>
      <c r="R45" s="117" t="str">
        <f t="shared" si="14"/>
        <v/>
      </c>
      <c r="S45" s="93"/>
      <c r="T45" s="94"/>
      <c r="U45" s="114" t="str">
        <f t="shared" si="0"/>
        <v/>
      </c>
      <c r="V45" s="116" t="str">
        <f t="shared" si="1"/>
        <v/>
      </c>
      <c r="W45" s="117" t="str">
        <f t="shared" si="2"/>
        <v/>
      </c>
      <c r="X45" s="93"/>
      <c r="Y45" s="94"/>
      <c r="Z45" s="104"/>
      <c r="AB45" s="56">
        <v>43</v>
      </c>
      <c r="AC45" s="57">
        <v>18</v>
      </c>
      <c r="AD45" s="57">
        <v>20</v>
      </c>
      <c r="AE45" s="57">
        <v>22</v>
      </c>
      <c r="AF45" t="str">
        <f t="shared" si="15"/>
        <v/>
      </c>
      <c r="AG45" s="134" t="str">
        <f t="shared" si="16"/>
        <v/>
      </c>
      <c r="AI45" t="str">
        <f t="shared" si="17"/>
        <v/>
      </c>
    </row>
    <row r="46" spans="1:35" ht="18" customHeight="1" x14ac:dyDescent="0.35">
      <c r="A46" s="114" t="str">
        <f t="shared" si="3"/>
        <v/>
      </c>
      <c r="B46" s="116" t="str">
        <f t="shared" si="4"/>
        <v/>
      </c>
      <c r="C46" s="117" t="str">
        <f t="shared" si="5"/>
        <v/>
      </c>
      <c r="D46" s="93"/>
      <c r="E46" s="94"/>
      <c r="F46" s="114" t="str">
        <f t="shared" si="6"/>
        <v/>
      </c>
      <c r="G46" s="116" t="str">
        <f t="shared" si="7"/>
        <v/>
      </c>
      <c r="H46" s="117" t="str">
        <f t="shared" si="8"/>
        <v/>
      </c>
      <c r="I46" s="93"/>
      <c r="J46" s="94"/>
      <c r="K46" s="114" t="str">
        <f t="shared" si="9"/>
        <v/>
      </c>
      <c r="L46" s="116" t="str">
        <f t="shared" si="10"/>
        <v/>
      </c>
      <c r="M46" s="117" t="str">
        <f t="shared" si="11"/>
        <v/>
      </c>
      <c r="N46" s="93"/>
      <c r="O46" s="94"/>
      <c r="P46" s="114" t="str">
        <f t="shared" si="12"/>
        <v/>
      </c>
      <c r="Q46" s="116" t="str">
        <f t="shared" si="13"/>
        <v/>
      </c>
      <c r="R46" s="117" t="str">
        <f t="shared" si="14"/>
        <v/>
      </c>
      <c r="S46" s="93"/>
      <c r="T46" s="94"/>
      <c r="U46" s="114" t="str">
        <f t="shared" si="0"/>
        <v/>
      </c>
      <c r="V46" s="116" t="str">
        <f t="shared" si="1"/>
        <v/>
      </c>
      <c r="W46" s="117" t="str">
        <f t="shared" si="2"/>
        <v/>
      </c>
      <c r="X46" s="93"/>
      <c r="Y46" s="94"/>
      <c r="Z46" s="104"/>
      <c r="AB46" s="56">
        <v>44</v>
      </c>
      <c r="AC46" s="57">
        <v>18</v>
      </c>
      <c r="AD46" s="57">
        <v>20</v>
      </c>
      <c r="AE46" s="57">
        <v>22</v>
      </c>
      <c r="AF46" t="str">
        <f t="shared" si="15"/>
        <v/>
      </c>
      <c r="AG46" s="134" t="str">
        <f t="shared" si="16"/>
        <v/>
      </c>
      <c r="AI46" t="str">
        <f t="shared" si="17"/>
        <v/>
      </c>
    </row>
    <row r="47" spans="1:35" ht="18" customHeight="1" x14ac:dyDescent="0.35">
      <c r="A47" s="114" t="str">
        <f t="shared" si="3"/>
        <v/>
      </c>
      <c r="B47" s="116" t="str">
        <f t="shared" si="4"/>
        <v/>
      </c>
      <c r="C47" s="117" t="str">
        <f t="shared" si="5"/>
        <v/>
      </c>
      <c r="D47" s="93"/>
      <c r="E47" s="94"/>
      <c r="F47" s="114" t="str">
        <f t="shared" si="6"/>
        <v/>
      </c>
      <c r="G47" s="116" t="str">
        <f t="shared" si="7"/>
        <v/>
      </c>
      <c r="H47" s="117" t="str">
        <f t="shared" si="8"/>
        <v/>
      </c>
      <c r="I47" s="93"/>
      <c r="J47" s="94"/>
      <c r="K47" s="114" t="str">
        <f t="shared" si="9"/>
        <v/>
      </c>
      <c r="L47" s="116" t="str">
        <f t="shared" si="10"/>
        <v/>
      </c>
      <c r="M47" s="117" t="str">
        <f t="shared" si="11"/>
        <v/>
      </c>
      <c r="N47" s="93"/>
      <c r="O47" s="94"/>
      <c r="P47" s="114" t="str">
        <f t="shared" si="12"/>
        <v/>
      </c>
      <c r="Q47" s="116" t="str">
        <f t="shared" si="13"/>
        <v/>
      </c>
      <c r="R47" s="117" t="str">
        <f t="shared" si="14"/>
        <v/>
      </c>
      <c r="S47" s="93"/>
      <c r="T47" s="94"/>
      <c r="U47" s="114" t="str">
        <f t="shared" si="0"/>
        <v/>
      </c>
      <c r="V47" s="116" t="str">
        <f t="shared" si="1"/>
        <v/>
      </c>
      <c r="W47" s="117" t="str">
        <f t="shared" si="2"/>
        <v/>
      </c>
      <c r="X47" s="93"/>
      <c r="Y47" s="94"/>
      <c r="Z47" s="104"/>
      <c r="AB47" s="56">
        <v>45</v>
      </c>
      <c r="AC47" s="57">
        <v>18</v>
      </c>
      <c r="AD47" s="57">
        <v>21</v>
      </c>
      <c r="AE47" s="57">
        <v>23</v>
      </c>
      <c r="AF47" t="str">
        <f t="shared" si="15"/>
        <v/>
      </c>
      <c r="AG47" s="134" t="str">
        <f t="shared" si="16"/>
        <v/>
      </c>
      <c r="AI47" t="str">
        <f t="shared" si="17"/>
        <v/>
      </c>
    </row>
    <row r="48" spans="1:35" ht="18" customHeight="1" x14ac:dyDescent="0.35">
      <c r="A48" s="114" t="str">
        <f t="shared" si="3"/>
        <v/>
      </c>
      <c r="B48" s="116" t="str">
        <f t="shared" si="4"/>
        <v/>
      </c>
      <c r="C48" s="117" t="str">
        <f t="shared" si="5"/>
        <v/>
      </c>
      <c r="D48" s="93"/>
      <c r="E48" s="94"/>
      <c r="F48" s="114" t="str">
        <f t="shared" si="6"/>
        <v/>
      </c>
      <c r="G48" s="116" t="str">
        <f t="shared" si="7"/>
        <v/>
      </c>
      <c r="H48" s="117" t="str">
        <f t="shared" si="8"/>
        <v/>
      </c>
      <c r="I48" s="93"/>
      <c r="J48" s="94"/>
      <c r="K48" s="114" t="str">
        <f t="shared" si="9"/>
        <v/>
      </c>
      <c r="L48" s="116" t="str">
        <f t="shared" si="10"/>
        <v/>
      </c>
      <c r="M48" s="117" t="str">
        <f t="shared" si="11"/>
        <v/>
      </c>
      <c r="N48" s="93"/>
      <c r="O48" s="94"/>
      <c r="P48" s="114" t="str">
        <f t="shared" si="12"/>
        <v/>
      </c>
      <c r="Q48" s="116" t="str">
        <f t="shared" si="13"/>
        <v/>
      </c>
      <c r="R48" s="117" t="str">
        <f t="shared" si="14"/>
        <v/>
      </c>
      <c r="S48" s="93"/>
      <c r="T48" s="94"/>
      <c r="U48" s="213" t="str">
        <f t="shared" si="0"/>
        <v/>
      </c>
      <c r="V48" s="214" t="str">
        <f t="shared" si="1"/>
        <v/>
      </c>
      <c r="W48" s="215" t="str">
        <f t="shared" si="2"/>
        <v/>
      </c>
      <c r="X48" s="93"/>
      <c r="Y48" s="94"/>
      <c r="Z48" s="104"/>
      <c r="AB48" s="56">
        <v>46</v>
      </c>
      <c r="AC48" s="57">
        <v>19</v>
      </c>
      <c r="AD48" s="57">
        <v>21</v>
      </c>
      <c r="AE48" s="57">
        <v>23</v>
      </c>
      <c r="AF48" t="str">
        <f t="shared" si="15"/>
        <v/>
      </c>
      <c r="AG48" s="134" t="str">
        <f t="shared" si="16"/>
        <v/>
      </c>
      <c r="AI48" t="str">
        <f t="shared" si="17"/>
        <v/>
      </c>
    </row>
    <row r="49" spans="1:35" ht="18" customHeight="1" x14ac:dyDescent="0.35">
      <c r="A49" s="213" t="str">
        <f t="shared" si="3"/>
        <v/>
      </c>
      <c r="B49" s="214" t="str">
        <f t="shared" si="4"/>
        <v/>
      </c>
      <c r="C49" s="215" t="str">
        <f t="shared" si="5"/>
        <v/>
      </c>
      <c r="D49" s="93"/>
      <c r="E49" s="94"/>
      <c r="F49" s="213" t="str">
        <f t="shared" si="6"/>
        <v/>
      </c>
      <c r="G49" s="214" t="str">
        <f t="shared" si="7"/>
        <v/>
      </c>
      <c r="H49" s="215" t="str">
        <f t="shared" si="8"/>
        <v/>
      </c>
      <c r="I49" s="93"/>
      <c r="J49" s="94"/>
      <c r="K49" s="213" t="str">
        <f t="shared" si="9"/>
        <v/>
      </c>
      <c r="L49" s="214" t="str">
        <f t="shared" si="10"/>
        <v/>
      </c>
      <c r="M49" s="215" t="str">
        <f t="shared" si="11"/>
        <v/>
      </c>
      <c r="N49" s="93"/>
      <c r="O49" s="94"/>
      <c r="P49" s="213" t="str">
        <f t="shared" si="12"/>
        <v/>
      </c>
      <c r="Q49" s="214" t="str">
        <f t="shared" si="13"/>
        <v/>
      </c>
      <c r="R49" s="216" t="str">
        <f t="shared" si="14"/>
        <v/>
      </c>
      <c r="S49" s="93"/>
      <c r="T49" s="94"/>
      <c r="Z49" s="104"/>
      <c r="AB49" s="56">
        <v>47</v>
      </c>
      <c r="AC49" s="57">
        <v>19</v>
      </c>
      <c r="AD49" s="57">
        <v>22</v>
      </c>
      <c r="AE49" s="57">
        <v>24</v>
      </c>
      <c r="AF49" t="str">
        <f t="shared" si="15"/>
        <v/>
      </c>
      <c r="AG49" s="134" t="str">
        <f t="shared" si="16"/>
        <v/>
      </c>
      <c r="AI49" t="str">
        <f t="shared" si="17"/>
        <v/>
      </c>
    </row>
    <row r="50" spans="1:35" ht="18" customHeight="1" x14ac:dyDescent="0.3">
      <c r="A50" s="217" t="s">
        <v>122</v>
      </c>
      <c r="Z50" s="104"/>
      <c r="AB50" s="56">
        <v>48</v>
      </c>
      <c r="AC50" s="57">
        <v>20</v>
      </c>
      <c r="AD50" s="57">
        <v>22</v>
      </c>
      <c r="AE50" s="57">
        <v>24</v>
      </c>
      <c r="AF50" t="str">
        <f t="shared" ref="AF50:AF88" si="18">IF(E$5&gt;=$F11,(0.9563*(E$5*$F11)^(-0.5937))/(0.9593*E$5^(0.09226-0.04832*LN(E$5))+0.0762*LN(E$5))/(SQRT(1.035-0.000004*(E$5-75.82)^2)-0.003956*LN(E$5))/(0.9995+0.00004428*E$5-0.0000009458*E$5^2+0.000000006169*E$5^3),"")</f>
        <v/>
      </c>
      <c r="AG50" s="134" t="str">
        <f t="shared" ref="AG50:AG88" si="19">IF(F11="","",IF(F11&lt;=E$5,ROUND(((-0.3881+$F11)/(-0.1837-0.9021*E$5^2)+1.57/E$5)/(1.016-0.1248/E$5+0.1208/E$5^2),5),""))</f>
        <v/>
      </c>
      <c r="AI50" t="str">
        <f t="shared" ref="AI50:AI88" si="20">IF(AF$6&gt;=$F11,(0.9563*(AF$6*$F11)^(-0.5937))/(0.9593*AF$6^(0.09226-0.04832*LN(AF$6))+0.0762*LN(AF$6))/(SQRT(1.035-0.000004*(AF$6-75.82)^2)-0.003956*LN(AF$6))/(0.9995+0.00004428*AF$6-0.0000009458*AF$6^2+0.000000006169*AF$6^3),"")</f>
        <v/>
      </c>
    </row>
    <row r="51" spans="1:35" ht="18" customHeight="1" x14ac:dyDescent="0.3">
      <c r="Z51" s="104"/>
      <c r="AB51" s="56">
        <v>49</v>
      </c>
      <c r="AC51" s="57">
        <v>20</v>
      </c>
      <c r="AD51" s="57">
        <v>23</v>
      </c>
      <c r="AE51" s="57">
        <v>25</v>
      </c>
      <c r="AF51" t="str">
        <f t="shared" si="18"/>
        <v/>
      </c>
      <c r="AG51" s="134" t="str">
        <f t="shared" si="19"/>
        <v/>
      </c>
      <c r="AI51" t="str">
        <f t="shared" si="20"/>
        <v/>
      </c>
    </row>
    <row r="52" spans="1:35" ht="18" customHeight="1" x14ac:dyDescent="0.3">
      <c r="Z52" s="104"/>
      <c r="AB52" s="56">
        <v>50</v>
      </c>
      <c r="AC52" s="57">
        <v>20</v>
      </c>
      <c r="AD52" s="57">
        <v>23</v>
      </c>
      <c r="AE52" s="57">
        <v>25</v>
      </c>
      <c r="AF52" t="str">
        <f t="shared" si="18"/>
        <v/>
      </c>
      <c r="AG52" s="134" t="str">
        <f t="shared" si="19"/>
        <v/>
      </c>
      <c r="AI52" t="str">
        <f t="shared" si="20"/>
        <v/>
      </c>
    </row>
    <row r="53" spans="1:35" ht="18" customHeight="1" x14ac:dyDescent="0.3">
      <c r="Z53" s="104"/>
      <c r="AB53" s="56">
        <v>51</v>
      </c>
      <c r="AC53" s="57">
        <v>21</v>
      </c>
      <c r="AD53" s="57">
        <v>23</v>
      </c>
      <c r="AE53" s="57">
        <v>26</v>
      </c>
      <c r="AF53" t="str">
        <f t="shared" si="18"/>
        <v/>
      </c>
      <c r="AG53" s="134" t="str">
        <f t="shared" si="19"/>
        <v/>
      </c>
      <c r="AI53" t="str">
        <f t="shared" si="20"/>
        <v/>
      </c>
    </row>
    <row r="54" spans="1:35" ht="18" customHeight="1" x14ac:dyDescent="0.3">
      <c r="Z54" s="104"/>
      <c r="AB54" s="56">
        <v>52</v>
      </c>
      <c r="AC54" s="57">
        <v>21</v>
      </c>
      <c r="AD54" s="57">
        <v>24</v>
      </c>
      <c r="AE54" s="57">
        <v>26</v>
      </c>
      <c r="AF54" t="str">
        <f t="shared" si="18"/>
        <v/>
      </c>
      <c r="AG54" s="134" t="str">
        <f t="shared" si="19"/>
        <v/>
      </c>
      <c r="AI54" t="str">
        <f t="shared" si="20"/>
        <v/>
      </c>
    </row>
    <row r="55" spans="1:35" ht="18" customHeight="1" x14ac:dyDescent="0.3">
      <c r="Z55" s="104"/>
      <c r="AB55" s="56">
        <v>53</v>
      </c>
      <c r="AC55" s="57">
        <v>22</v>
      </c>
      <c r="AD55" s="57">
        <v>24</v>
      </c>
      <c r="AE55" s="57">
        <v>27</v>
      </c>
      <c r="AF55" t="str">
        <f t="shared" si="18"/>
        <v/>
      </c>
      <c r="AG55" s="134" t="str">
        <f t="shared" si="19"/>
        <v/>
      </c>
      <c r="AI55" t="str">
        <f t="shared" si="20"/>
        <v/>
      </c>
    </row>
    <row r="56" spans="1:35" ht="18" customHeight="1" x14ac:dyDescent="0.3">
      <c r="U56" s="104"/>
      <c r="V56" s="104"/>
      <c r="W56" s="104"/>
      <c r="X56" s="104"/>
      <c r="Y56" s="104"/>
      <c r="Z56" s="104"/>
      <c r="AB56" s="56">
        <v>54</v>
      </c>
      <c r="AC56" s="57">
        <v>22</v>
      </c>
      <c r="AD56" s="57">
        <v>25</v>
      </c>
      <c r="AE56" s="57">
        <v>27</v>
      </c>
      <c r="AF56" t="str">
        <f t="shared" si="18"/>
        <v/>
      </c>
      <c r="AG56" s="134" t="str">
        <f t="shared" si="19"/>
        <v/>
      </c>
      <c r="AI56" t="str">
        <f t="shared" si="20"/>
        <v/>
      </c>
    </row>
    <row r="57" spans="1:35" ht="18" customHeight="1" x14ac:dyDescent="0.3">
      <c r="U57" s="104"/>
      <c r="V57" s="104"/>
      <c r="W57" s="104"/>
      <c r="X57" s="104"/>
      <c r="Y57" s="104"/>
      <c r="Z57" s="104"/>
      <c r="AB57" s="56">
        <v>55</v>
      </c>
      <c r="AC57" s="57">
        <v>22</v>
      </c>
      <c r="AD57" s="57">
        <v>25</v>
      </c>
      <c r="AE57" s="57">
        <v>28</v>
      </c>
      <c r="AF57" t="str">
        <f t="shared" si="18"/>
        <v/>
      </c>
      <c r="AG57" s="134" t="str">
        <f t="shared" si="19"/>
        <v/>
      </c>
      <c r="AI57" t="str">
        <f t="shared" si="20"/>
        <v/>
      </c>
    </row>
    <row r="58" spans="1:35" ht="18" customHeight="1" x14ac:dyDescent="0.3">
      <c r="U58" s="104"/>
      <c r="V58" s="104"/>
      <c r="W58" s="104"/>
      <c r="X58" s="104"/>
      <c r="Y58" s="104"/>
      <c r="Z58" s="104"/>
      <c r="AB58" s="56">
        <v>56</v>
      </c>
      <c r="AC58" s="57">
        <v>23</v>
      </c>
      <c r="AD58" s="57">
        <v>26</v>
      </c>
      <c r="AE58" s="57">
        <v>28</v>
      </c>
      <c r="AF58" t="str">
        <f t="shared" si="18"/>
        <v/>
      </c>
      <c r="AG58" s="134" t="str">
        <f t="shared" si="19"/>
        <v/>
      </c>
      <c r="AI58" t="str">
        <f t="shared" si="20"/>
        <v/>
      </c>
    </row>
    <row r="59" spans="1:35" ht="18" customHeight="1" x14ac:dyDescent="0.3">
      <c r="U59" s="104"/>
      <c r="V59" s="104"/>
      <c r="W59" s="104"/>
      <c r="X59" s="104"/>
      <c r="Y59" s="104"/>
      <c r="Z59" s="104"/>
      <c r="AB59" s="56">
        <v>57</v>
      </c>
      <c r="AC59" s="57">
        <v>23</v>
      </c>
      <c r="AD59" s="57">
        <v>26</v>
      </c>
      <c r="AE59" s="57">
        <v>29</v>
      </c>
      <c r="AF59" t="str">
        <f t="shared" si="18"/>
        <v/>
      </c>
      <c r="AG59" s="134" t="str">
        <f t="shared" si="19"/>
        <v/>
      </c>
      <c r="AI59" t="str">
        <f t="shared" si="20"/>
        <v/>
      </c>
    </row>
    <row r="60" spans="1:35" ht="18" customHeight="1" x14ac:dyDescent="0.3">
      <c r="U60" s="104"/>
      <c r="V60" s="104"/>
      <c r="W60" s="104"/>
      <c r="X60" s="104"/>
      <c r="Y60" s="104"/>
      <c r="Z60" s="104"/>
      <c r="AB60" s="56">
        <v>58</v>
      </c>
      <c r="AC60" s="57">
        <v>24</v>
      </c>
      <c r="AD60" s="57">
        <v>27</v>
      </c>
      <c r="AE60" s="57">
        <v>29</v>
      </c>
      <c r="AF60" t="str">
        <f t="shared" si="18"/>
        <v/>
      </c>
      <c r="AG60" s="134" t="str">
        <f t="shared" si="19"/>
        <v/>
      </c>
      <c r="AI60" t="str">
        <f t="shared" si="20"/>
        <v/>
      </c>
    </row>
    <row r="61" spans="1:35" ht="18" customHeight="1" x14ac:dyDescent="0.3">
      <c r="U61" s="104"/>
      <c r="V61" s="104"/>
      <c r="W61" s="104"/>
      <c r="X61" s="104"/>
      <c r="Y61" s="104"/>
      <c r="Z61" s="104"/>
      <c r="AB61" s="56">
        <v>59</v>
      </c>
      <c r="AC61" s="57">
        <v>24</v>
      </c>
      <c r="AD61" s="57">
        <v>27</v>
      </c>
      <c r="AE61" s="57">
        <v>30</v>
      </c>
      <c r="AF61" t="str">
        <f t="shared" si="18"/>
        <v/>
      </c>
      <c r="AG61" s="134" t="str">
        <f t="shared" si="19"/>
        <v/>
      </c>
      <c r="AI61" t="str">
        <f t="shared" si="20"/>
        <v/>
      </c>
    </row>
    <row r="62" spans="1:35" ht="18" customHeight="1" x14ac:dyDescent="0.3">
      <c r="U62" s="104"/>
      <c r="V62" s="104"/>
      <c r="W62" s="104"/>
      <c r="X62" s="104"/>
      <c r="Y62" s="104"/>
      <c r="Z62" s="104"/>
      <c r="AB62" s="56">
        <v>60</v>
      </c>
      <c r="AC62" s="57">
        <v>24</v>
      </c>
      <c r="AD62" s="57">
        <v>27</v>
      </c>
      <c r="AE62" s="57">
        <v>30</v>
      </c>
      <c r="AF62" t="str">
        <f t="shared" si="18"/>
        <v/>
      </c>
      <c r="AG62" s="134" t="str">
        <f t="shared" si="19"/>
        <v/>
      </c>
      <c r="AI62" t="str">
        <f t="shared" si="20"/>
        <v/>
      </c>
    </row>
    <row r="63" spans="1:35" ht="18" customHeight="1" x14ac:dyDescent="0.3">
      <c r="U63" s="104"/>
      <c r="V63" s="104"/>
      <c r="W63" s="104"/>
      <c r="X63" s="104"/>
      <c r="Y63" s="104"/>
      <c r="Z63" s="104"/>
      <c r="AB63" s="56">
        <v>61</v>
      </c>
      <c r="AC63" s="57">
        <v>25</v>
      </c>
      <c r="AD63" s="57">
        <v>28</v>
      </c>
      <c r="AE63" s="57">
        <v>31</v>
      </c>
      <c r="AF63" t="str">
        <f t="shared" si="18"/>
        <v/>
      </c>
      <c r="AG63" s="134" t="str">
        <f t="shared" si="19"/>
        <v/>
      </c>
      <c r="AI63" t="str">
        <f t="shared" si="20"/>
        <v/>
      </c>
    </row>
    <row r="64" spans="1:35" ht="18" customHeight="1" x14ac:dyDescent="0.3">
      <c r="U64" s="104"/>
      <c r="V64" s="104"/>
      <c r="W64" s="104"/>
      <c r="X64" s="104"/>
      <c r="Y64" s="104"/>
      <c r="Z64" s="104"/>
      <c r="AB64" s="56">
        <v>62</v>
      </c>
      <c r="AC64" s="57">
        <v>25</v>
      </c>
      <c r="AD64" s="57">
        <v>28</v>
      </c>
      <c r="AE64" s="57">
        <v>31</v>
      </c>
      <c r="AF64" t="str">
        <f t="shared" si="18"/>
        <v/>
      </c>
      <c r="AG64" s="134" t="str">
        <f t="shared" si="19"/>
        <v/>
      </c>
      <c r="AI64" t="str">
        <f t="shared" si="20"/>
        <v/>
      </c>
    </row>
    <row r="65" spans="21:35" ht="18" customHeight="1" x14ac:dyDescent="0.3">
      <c r="U65" s="104"/>
      <c r="V65" s="104"/>
      <c r="W65" s="104"/>
      <c r="X65" s="104"/>
      <c r="Y65" s="104"/>
      <c r="Z65" s="104"/>
      <c r="AB65" s="56">
        <v>63</v>
      </c>
      <c r="AC65" s="57">
        <v>26</v>
      </c>
      <c r="AD65" s="57">
        <v>29</v>
      </c>
      <c r="AE65" s="57">
        <v>32</v>
      </c>
      <c r="AF65" t="str">
        <f t="shared" si="18"/>
        <v/>
      </c>
      <c r="AG65" s="134" t="str">
        <f t="shared" si="19"/>
        <v/>
      </c>
      <c r="AI65" t="str">
        <f t="shared" si="20"/>
        <v/>
      </c>
    </row>
    <row r="66" spans="21:35" ht="18" customHeight="1" x14ac:dyDescent="0.3">
      <c r="U66" s="104"/>
      <c r="V66" s="104"/>
      <c r="W66" s="104"/>
      <c r="X66" s="104"/>
      <c r="Y66" s="104"/>
      <c r="Z66" s="104"/>
      <c r="AB66" s="56">
        <v>64</v>
      </c>
      <c r="AC66" s="57">
        <v>26</v>
      </c>
      <c r="AD66" s="57">
        <v>29</v>
      </c>
      <c r="AE66" s="57">
        <v>32</v>
      </c>
      <c r="AF66" t="str">
        <f t="shared" si="18"/>
        <v/>
      </c>
      <c r="AG66" s="134" t="str">
        <f t="shared" si="19"/>
        <v/>
      </c>
      <c r="AI66" t="str">
        <f t="shared" si="20"/>
        <v/>
      </c>
    </row>
    <row r="67" spans="21:35" ht="18" customHeight="1" x14ac:dyDescent="0.3">
      <c r="U67" s="104"/>
      <c r="V67" s="104"/>
      <c r="W67" s="104"/>
      <c r="X67" s="104"/>
      <c r="Y67" s="104"/>
      <c r="Z67" s="104"/>
      <c r="AB67" s="56">
        <v>65</v>
      </c>
      <c r="AC67" s="57">
        <v>26</v>
      </c>
      <c r="AD67" s="57">
        <v>30</v>
      </c>
      <c r="AE67" s="57">
        <v>33</v>
      </c>
      <c r="AF67" t="str">
        <f t="shared" si="18"/>
        <v/>
      </c>
      <c r="AG67" s="134" t="str">
        <f t="shared" si="19"/>
        <v/>
      </c>
      <c r="AI67" t="str">
        <f t="shared" si="20"/>
        <v/>
      </c>
    </row>
    <row r="68" spans="21:35" ht="18" customHeight="1" x14ac:dyDescent="0.3">
      <c r="U68" s="104"/>
      <c r="V68" s="104"/>
      <c r="W68" s="104"/>
      <c r="X68" s="104"/>
      <c r="Y68" s="104"/>
      <c r="Z68" s="104"/>
      <c r="AB68" s="56">
        <v>66</v>
      </c>
      <c r="AC68" s="57">
        <v>27</v>
      </c>
      <c r="AD68" s="57">
        <v>30</v>
      </c>
      <c r="AE68" s="57">
        <v>33</v>
      </c>
      <c r="AF68" t="str">
        <f t="shared" si="18"/>
        <v/>
      </c>
      <c r="AG68" s="134" t="str">
        <f t="shared" si="19"/>
        <v/>
      </c>
      <c r="AI68" t="str">
        <f t="shared" si="20"/>
        <v/>
      </c>
    </row>
    <row r="69" spans="21:35" ht="18" customHeight="1" x14ac:dyDescent="0.3">
      <c r="U69" s="104"/>
      <c r="V69" s="104"/>
      <c r="W69" s="104"/>
      <c r="X69" s="104"/>
      <c r="Y69" s="104"/>
      <c r="Z69" s="104"/>
      <c r="AB69" s="56">
        <v>67</v>
      </c>
      <c r="AC69" s="57">
        <v>27</v>
      </c>
      <c r="AD69" s="57">
        <v>31</v>
      </c>
      <c r="AE69" s="57">
        <v>34</v>
      </c>
      <c r="AF69" t="str">
        <f t="shared" si="18"/>
        <v/>
      </c>
      <c r="AG69" s="134" t="str">
        <f t="shared" si="19"/>
        <v/>
      </c>
      <c r="AI69" t="str">
        <f t="shared" si="20"/>
        <v/>
      </c>
    </row>
    <row r="70" spans="21:35" ht="18" customHeight="1" x14ac:dyDescent="0.3">
      <c r="U70" s="104"/>
      <c r="V70" s="104"/>
      <c r="W70" s="104"/>
      <c r="X70" s="104"/>
      <c r="Y70" s="104"/>
      <c r="Z70" s="104"/>
      <c r="AB70" s="56">
        <v>68</v>
      </c>
      <c r="AC70" s="57">
        <v>28</v>
      </c>
      <c r="AD70" s="57">
        <v>31</v>
      </c>
      <c r="AE70" s="57">
        <v>34</v>
      </c>
      <c r="AF70" t="str">
        <f t="shared" si="18"/>
        <v/>
      </c>
      <c r="AG70" s="134" t="str">
        <f t="shared" si="19"/>
        <v/>
      </c>
      <c r="AI70" t="str">
        <f t="shared" si="20"/>
        <v/>
      </c>
    </row>
    <row r="71" spans="21:35" ht="18" customHeight="1" x14ac:dyDescent="0.3">
      <c r="U71" s="104"/>
      <c r="V71" s="104"/>
      <c r="W71" s="104"/>
      <c r="X71" s="104"/>
      <c r="Y71" s="104"/>
      <c r="Z71" s="104"/>
      <c r="AB71" s="56">
        <v>69</v>
      </c>
      <c r="AC71" s="57">
        <v>28</v>
      </c>
      <c r="AD71" s="57">
        <v>32</v>
      </c>
      <c r="AE71" s="57">
        <v>35</v>
      </c>
      <c r="AF71" t="str">
        <f t="shared" si="18"/>
        <v/>
      </c>
      <c r="AG71" s="134" t="str">
        <f t="shared" si="19"/>
        <v/>
      </c>
      <c r="AI71" t="str">
        <f t="shared" si="20"/>
        <v/>
      </c>
    </row>
    <row r="72" spans="21:35" ht="18" customHeight="1" x14ac:dyDescent="0.3">
      <c r="U72" s="104"/>
      <c r="V72" s="104"/>
      <c r="W72" s="104"/>
      <c r="X72" s="104"/>
      <c r="Y72" s="104"/>
      <c r="Z72" s="104"/>
      <c r="AB72" s="56">
        <v>70</v>
      </c>
      <c r="AC72" s="57">
        <v>28</v>
      </c>
      <c r="AD72" s="57">
        <v>32</v>
      </c>
      <c r="AE72" s="57">
        <v>35</v>
      </c>
      <c r="AF72" t="str">
        <f t="shared" si="18"/>
        <v/>
      </c>
      <c r="AG72" s="134" t="str">
        <f t="shared" si="19"/>
        <v/>
      </c>
      <c r="AI72" t="str">
        <f t="shared" si="20"/>
        <v/>
      </c>
    </row>
    <row r="73" spans="21:35" ht="18" customHeight="1" x14ac:dyDescent="0.3">
      <c r="U73" s="104"/>
      <c r="V73" s="104"/>
      <c r="W73" s="104"/>
      <c r="X73" s="104"/>
      <c r="Y73" s="104"/>
      <c r="Z73" s="104"/>
      <c r="AB73" s="56">
        <v>71</v>
      </c>
      <c r="AC73" s="57">
        <v>29</v>
      </c>
      <c r="AD73" s="57">
        <v>32</v>
      </c>
      <c r="AE73" s="57">
        <v>36</v>
      </c>
      <c r="AF73" t="str">
        <f t="shared" si="18"/>
        <v/>
      </c>
      <c r="AG73" s="134" t="str">
        <f t="shared" si="19"/>
        <v/>
      </c>
      <c r="AI73" t="str">
        <f t="shared" si="20"/>
        <v/>
      </c>
    </row>
    <row r="74" spans="21:35" ht="18" customHeight="1" x14ac:dyDescent="0.3">
      <c r="U74" s="104"/>
      <c r="V74" s="104"/>
      <c r="W74" s="104"/>
      <c r="X74" s="104"/>
      <c r="Y74" s="104"/>
      <c r="Z74" s="104"/>
      <c r="AB74" s="56">
        <v>72</v>
      </c>
      <c r="AC74" s="57">
        <v>29</v>
      </c>
      <c r="AD74" s="57">
        <v>33</v>
      </c>
      <c r="AE74" s="57">
        <v>36</v>
      </c>
      <c r="AF74" t="str">
        <f t="shared" si="18"/>
        <v/>
      </c>
      <c r="AG74" s="134" t="str">
        <f t="shared" si="19"/>
        <v/>
      </c>
      <c r="AI74" t="str">
        <f t="shared" si="20"/>
        <v/>
      </c>
    </row>
    <row r="75" spans="21:35" ht="18" customHeight="1" x14ac:dyDescent="0.3">
      <c r="U75" s="104"/>
      <c r="V75" s="104"/>
      <c r="W75" s="104"/>
      <c r="X75" s="104"/>
      <c r="Y75" s="104"/>
      <c r="Z75" s="104"/>
      <c r="AB75" s="56">
        <v>73</v>
      </c>
      <c r="AC75" s="57">
        <v>30</v>
      </c>
      <c r="AD75" s="57">
        <v>33</v>
      </c>
      <c r="AE75" s="57">
        <v>37</v>
      </c>
      <c r="AF75" t="str">
        <f t="shared" si="18"/>
        <v/>
      </c>
      <c r="AG75" s="134" t="str">
        <f t="shared" si="19"/>
        <v/>
      </c>
      <c r="AI75" t="str">
        <f t="shared" si="20"/>
        <v/>
      </c>
    </row>
    <row r="76" spans="21:35" ht="18" customHeight="1" x14ac:dyDescent="0.3">
      <c r="U76" s="104"/>
      <c r="V76" s="104"/>
      <c r="W76" s="104"/>
      <c r="X76" s="104"/>
      <c r="Y76" s="104"/>
      <c r="Z76" s="104"/>
      <c r="AB76" s="56">
        <v>74</v>
      </c>
      <c r="AC76" s="57">
        <v>30</v>
      </c>
      <c r="AD76" s="57">
        <v>34</v>
      </c>
      <c r="AE76" s="57">
        <v>37</v>
      </c>
      <c r="AF76" t="str">
        <f t="shared" si="18"/>
        <v/>
      </c>
      <c r="AG76" s="134" t="str">
        <f t="shared" si="19"/>
        <v/>
      </c>
      <c r="AI76" t="str">
        <f t="shared" si="20"/>
        <v/>
      </c>
    </row>
    <row r="77" spans="21:35" ht="18" customHeight="1" x14ac:dyDescent="0.3">
      <c r="U77" s="104"/>
      <c r="V77" s="104"/>
      <c r="W77" s="104"/>
      <c r="X77" s="104"/>
      <c r="Y77" s="104"/>
      <c r="Z77" s="104"/>
      <c r="AB77" s="56">
        <v>75</v>
      </c>
      <c r="AC77" s="57">
        <v>30</v>
      </c>
      <c r="AD77" s="57">
        <v>34</v>
      </c>
      <c r="AE77" s="57">
        <v>38</v>
      </c>
      <c r="AF77" t="str">
        <f t="shared" si="18"/>
        <v/>
      </c>
      <c r="AG77" s="134" t="str">
        <f t="shared" si="19"/>
        <v/>
      </c>
      <c r="AI77" t="str">
        <f t="shared" si="20"/>
        <v/>
      </c>
    </row>
    <row r="78" spans="21:35" ht="18" customHeight="1" x14ac:dyDescent="0.3">
      <c r="U78" s="104"/>
      <c r="V78" s="104"/>
      <c r="W78" s="104"/>
      <c r="X78" s="104"/>
      <c r="Y78" s="104"/>
      <c r="Z78" s="104"/>
      <c r="AB78" s="56">
        <v>76</v>
      </c>
      <c r="AC78" s="57">
        <v>31</v>
      </c>
      <c r="AD78" s="57">
        <v>35</v>
      </c>
      <c r="AE78" s="57">
        <v>38</v>
      </c>
      <c r="AF78" t="str">
        <f t="shared" si="18"/>
        <v/>
      </c>
      <c r="AG78" s="134" t="str">
        <f t="shared" si="19"/>
        <v/>
      </c>
      <c r="AI78" t="str">
        <f t="shared" si="20"/>
        <v/>
      </c>
    </row>
    <row r="79" spans="21:35" ht="18" customHeight="1" x14ac:dyDescent="0.3">
      <c r="U79" s="104"/>
      <c r="V79" s="104"/>
      <c r="W79" s="104"/>
      <c r="X79" s="104"/>
      <c r="Y79" s="104"/>
      <c r="Z79" s="104"/>
      <c r="AB79" s="56">
        <v>77</v>
      </c>
      <c r="AC79" s="57">
        <v>31</v>
      </c>
      <c r="AD79" s="57">
        <v>35</v>
      </c>
      <c r="AE79" s="57">
        <v>39</v>
      </c>
      <c r="AF79" t="str">
        <f t="shared" si="18"/>
        <v/>
      </c>
      <c r="AG79" s="134" t="str">
        <f t="shared" si="19"/>
        <v/>
      </c>
      <c r="AI79" t="str">
        <f t="shared" si="20"/>
        <v/>
      </c>
    </row>
    <row r="80" spans="21:35" ht="18" customHeight="1" x14ac:dyDescent="0.3">
      <c r="U80" s="104"/>
      <c r="V80" s="104"/>
      <c r="W80" s="104"/>
      <c r="X80" s="104"/>
      <c r="Y80" s="104"/>
      <c r="Z80" s="104"/>
      <c r="AB80" s="56">
        <v>78</v>
      </c>
      <c r="AC80" s="57">
        <v>32</v>
      </c>
      <c r="AD80" s="57">
        <v>36</v>
      </c>
      <c r="AE80" s="57">
        <v>39</v>
      </c>
      <c r="AF80" t="str">
        <f t="shared" si="18"/>
        <v/>
      </c>
      <c r="AG80" s="134" t="str">
        <f t="shared" si="19"/>
        <v/>
      </c>
      <c r="AI80" t="str">
        <f t="shared" si="20"/>
        <v/>
      </c>
    </row>
    <row r="81" spans="6:35" ht="18" customHeight="1" x14ac:dyDescent="0.3">
      <c r="U81" s="104"/>
      <c r="V81" s="104"/>
      <c r="W81" s="104"/>
      <c r="X81" s="104"/>
      <c r="Y81" s="104"/>
      <c r="Z81" s="104"/>
      <c r="AB81" s="56">
        <v>79</v>
      </c>
      <c r="AC81" s="57">
        <v>32</v>
      </c>
      <c r="AD81" s="57">
        <v>36</v>
      </c>
      <c r="AE81" s="57">
        <v>40</v>
      </c>
      <c r="AF81" t="str">
        <f t="shared" si="18"/>
        <v/>
      </c>
      <c r="AG81" s="134" t="str">
        <f t="shared" si="19"/>
        <v/>
      </c>
      <c r="AI81" t="str">
        <f t="shared" si="20"/>
        <v/>
      </c>
    </row>
    <row r="82" spans="6:35" ht="18" customHeight="1" x14ac:dyDescent="0.3">
      <c r="U82" s="104"/>
      <c r="V82" s="104"/>
      <c r="W82" s="104"/>
      <c r="X82" s="104"/>
      <c r="Y82" s="104"/>
      <c r="Z82" s="104"/>
      <c r="AB82" s="56">
        <v>80</v>
      </c>
      <c r="AC82" s="57">
        <v>32</v>
      </c>
      <c r="AD82" s="57">
        <v>36</v>
      </c>
      <c r="AE82" s="57">
        <v>40</v>
      </c>
      <c r="AF82" t="str">
        <f t="shared" si="18"/>
        <v/>
      </c>
      <c r="AG82" s="134" t="str">
        <f t="shared" si="19"/>
        <v/>
      </c>
      <c r="AI82" t="str">
        <f t="shared" si="20"/>
        <v/>
      </c>
    </row>
    <row r="83" spans="6:35" ht="18" customHeight="1" x14ac:dyDescent="0.3">
      <c r="U83" s="104"/>
      <c r="V83" s="104"/>
      <c r="W83" s="104"/>
      <c r="X83" s="104"/>
      <c r="Y83" s="104"/>
      <c r="Z83" s="104"/>
      <c r="AB83" s="56">
        <v>81</v>
      </c>
      <c r="AC83" s="57">
        <v>33</v>
      </c>
      <c r="AD83" s="57">
        <v>37</v>
      </c>
      <c r="AE83" s="57">
        <v>41</v>
      </c>
      <c r="AF83" t="str">
        <f t="shared" si="18"/>
        <v/>
      </c>
      <c r="AG83" s="134" t="str">
        <f t="shared" si="19"/>
        <v/>
      </c>
      <c r="AI83" t="str">
        <f t="shared" si="20"/>
        <v/>
      </c>
    </row>
    <row r="84" spans="6:35" ht="18" customHeight="1" x14ac:dyDescent="0.3">
      <c r="U84" s="104"/>
      <c r="V84" s="104"/>
      <c r="W84" s="104"/>
      <c r="X84" s="104"/>
      <c r="Y84" s="104"/>
      <c r="Z84" s="104"/>
      <c r="AB84" s="56">
        <v>82</v>
      </c>
      <c r="AC84" s="57">
        <v>33</v>
      </c>
      <c r="AD84" s="57">
        <v>37</v>
      </c>
      <c r="AE84" s="57">
        <v>41</v>
      </c>
      <c r="AF84" t="str">
        <f t="shared" si="18"/>
        <v/>
      </c>
      <c r="AG84" s="134" t="str">
        <f t="shared" si="19"/>
        <v/>
      </c>
      <c r="AI84" t="str">
        <f t="shared" si="20"/>
        <v/>
      </c>
    </row>
    <row r="85" spans="6:35" ht="18" customHeight="1" x14ac:dyDescent="0.3">
      <c r="U85" s="104"/>
      <c r="V85" s="104"/>
      <c r="W85" s="104"/>
      <c r="X85" s="104"/>
      <c r="Y85" s="104"/>
      <c r="Z85" s="104"/>
      <c r="AB85" s="56">
        <v>83</v>
      </c>
      <c r="AC85" s="57">
        <v>34</v>
      </c>
      <c r="AD85" s="57">
        <v>38</v>
      </c>
      <c r="AE85" s="57">
        <v>42</v>
      </c>
      <c r="AF85" t="str">
        <f t="shared" si="18"/>
        <v/>
      </c>
      <c r="AG85" s="134" t="str">
        <f t="shared" si="19"/>
        <v/>
      </c>
      <c r="AI85" t="str">
        <f t="shared" si="20"/>
        <v/>
      </c>
    </row>
    <row r="86" spans="6:35" ht="18" customHeight="1" x14ac:dyDescent="0.3">
      <c r="U86" s="104"/>
      <c r="V86" s="104"/>
      <c r="W86" s="104"/>
      <c r="X86" s="104"/>
      <c r="Y86" s="104"/>
      <c r="Z86" s="104"/>
      <c r="AB86" s="56">
        <v>84</v>
      </c>
      <c r="AC86" s="57">
        <v>34</v>
      </c>
      <c r="AD86" s="57">
        <v>38</v>
      </c>
      <c r="AE86" s="57">
        <v>42</v>
      </c>
      <c r="AF86" t="str">
        <f t="shared" si="18"/>
        <v/>
      </c>
      <c r="AG86" s="134" t="str">
        <f t="shared" si="19"/>
        <v/>
      </c>
      <c r="AI86" t="str">
        <f t="shared" si="20"/>
        <v/>
      </c>
    </row>
    <row r="87" spans="6:35" ht="18" customHeight="1" x14ac:dyDescent="0.3">
      <c r="U87" s="104"/>
      <c r="V87" s="104"/>
      <c r="W87" s="104"/>
      <c r="X87" s="104"/>
      <c r="Y87" s="104"/>
      <c r="Z87" s="104"/>
      <c r="AB87" s="56">
        <v>85</v>
      </c>
      <c r="AC87" s="57">
        <v>34</v>
      </c>
      <c r="AD87" s="57">
        <v>39</v>
      </c>
      <c r="AE87" s="57">
        <v>43</v>
      </c>
      <c r="AF87" t="str">
        <f t="shared" si="18"/>
        <v/>
      </c>
      <c r="AG87" s="134" t="str">
        <f t="shared" si="19"/>
        <v/>
      </c>
      <c r="AI87" t="str">
        <f t="shared" si="20"/>
        <v/>
      </c>
    </row>
    <row r="88" spans="6:35" ht="18" customHeight="1" x14ac:dyDescent="0.3">
      <c r="U88" s="104"/>
      <c r="V88" s="104"/>
      <c r="W88" s="104"/>
      <c r="X88" s="104"/>
      <c r="Y88" s="104"/>
      <c r="Z88" s="104"/>
      <c r="AB88" s="56">
        <v>86</v>
      </c>
      <c r="AC88" s="57">
        <v>35</v>
      </c>
      <c r="AD88" s="57">
        <v>39</v>
      </c>
      <c r="AE88" s="57">
        <v>43</v>
      </c>
      <c r="AF88" t="str">
        <f t="shared" si="18"/>
        <v/>
      </c>
      <c r="AG88" s="134" t="str">
        <f t="shared" si="19"/>
        <v/>
      </c>
      <c r="AI88" t="str">
        <f t="shared" si="20"/>
        <v/>
      </c>
    </row>
    <row r="89" spans="6:35" ht="18" customHeight="1" x14ac:dyDescent="0.35">
      <c r="F89" s="114"/>
      <c r="G89" s="116"/>
      <c r="H89" s="117"/>
      <c r="I89" s="93"/>
      <c r="J89" s="94"/>
      <c r="P89" s="114"/>
      <c r="Q89" s="116"/>
      <c r="R89" s="117"/>
      <c r="S89" s="93"/>
      <c r="T89" s="94"/>
      <c r="U89" s="104"/>
      <c r="V89" s="104"/>
      <c r="W89" s="104"/>
      <c r="X89" s="104"/>
      <c r="Y89" s="104"/>
      <c r="Z89" s="104"/>
      <c r="AB89" s="56">
        <v>87</v>
      </c>
      <c r="AC89" s="57">
        <v>35</v>
      </c>
      <c r="AD89" s="57">
        <v>40</v>
      </c>
      <c r="AE89" s="57">
        <v>44</v>
      </c>
      <c r="AF89" t="str">
        <f t="shared" ref="AF89:AF127" si="21">IF(E$5&gt;=$K11,(0.9563*(E$5*$K11)^(-0.5937))/(0.9593*E$5^(0.09226-0.04832*LN(E$5))+0.0762*LN(E$5))/(SQRT(1.035-0.000004*(E$5-75.82)^2)-0.003956*LN(E$5))/(0.9995+0.00004428*E$5-0.0000009458*E$5^2+0.000000006169*E$5^3),"")</f>
        <v/>
      </c>
      <c r="AG89" s="134" t="str">
        <f t="shared" ref="AG89:AG127" si="22">IF(K11="","",IF(K11&lt;=E$5,ROUND(((-0.3881+$K11)/(-0.1837-0.9021*E$5^2)+1.57/E$5)/(1.016-0.1248/E$5+0.1208/E$5^2),5),""))</f>
        <v/>
      </c>
      <c r="AI89" t="str">
        <f t="shared" ref="AI89:AI127" si="23">IF(AF$6&gt;=$K11,(0.9563*(AF$6*$K11)^(-0.5937))/(0.9593*AF$6^(0.09226-0.04832*LN(AF$6))+0.0762*LN(AF$6))/(SQRT(1.035-0.000004*(AF$6-75.82)^2)-0.003956*LN(AF$6))/(0.9995+0.00004428*AF$6-0.0000009458*AF$6^2+0.000000006169*AF$6^3),"")</f>
        <v/>
      </c>
    </row>
    <row r="90" spans="6:35" ht="18" customHeight="1" x14ac:dyDescent="0.35">
      <c r="F90" s="114"/>
      <c r="G90" s="116"/>
      <c r="H90" s="117"/>
      <c r="I90" s="93"/>
      <c r="J90" s="94"/>
      <c r="P90" s="114"/>
      <c r="Q90" s="116"/>
      <c r="R90" s="117"/>
      <c r="S90" s="93"/>
      <c r="T90" s="94"/>
      <c r="U90" s="104"/>
      <c r="V90" s="104"/>
      <c r="W90" s="104"/>
      <c r="X90" s="104"/>
      <c r="Y90" s="104"/>
      <c r="Z90" s="104"/>
      <c r="AB90" s="56">
        <v>88</v>
      </c>
      <c r="AC90" s="57">
        <v>36</v>
      </c>
      <c r="AD90" s="57">
        <v>40</v>
      </c>
      <c r="AE90" s="57">
        <v>44</v>
      </c>
      <c r="AF90" t="str">
        <f t="shared" si="21"/>
        <v/>
      </c>
      <c r="AG90" s="134" t="str">
        <f t="shared" si="22"/>
        <v/>
      </c>
      <c r="AI90" t="str">
        <f t="shared" si="23"/>
        <v/>
      </c>
    </row>
    <row r="91" spans="6:35" ht="18" customHeight="1" x14ac:dyDescent="0.35">
      <c r="F91" s="114"/>
      <c r="G91" s="116"/>
      <c r="H91" s="117"/>
      <c r="I91" s="93"/>
      <c r="J91" s="94"/>
      <c r="P91" s="114"/>
      <c r="Q91" s="116"/>
      <c r="R91" s="117"/>
      <c r="S91" s="93"/>
      <c r="T91" s="94"/>
      <c r="U91" s="104"/>
      <c r="V91" s="104"/>
      <c r="W91" s="104"/>
      <c r="X91" s="104"/>
      <c r="Y91" s="104"/>
      <c r="Z91" s="104"/>
      <c r="AB91" s="56">
        <v>89</v>
      </c>
      <c r="AC91" s="57">
        <v>36</v>
      </c>
      <c r="AD91" s="57">
        <v>41</v>
      </c>
      <c r="AE91" s="57">
        <v>45</v>
      </c>
      <c r="AF91" t="str">
        <f t="shared" si="21"/>
        <v/>
      </c>
      <c r="AG91" s="134" t="str">
        <f t="shared" si="22"/>
        <v/>
      </c>
      <c r="AI91" t="str">
        <f t="shared" si="23"/>
        <v/>
      </c>
    </row>
    <row r="92" spans="6:35" ht="18" customHeight="1" x14ac:dyDescent="0.35">
      <c r="F92" s="114"/>
      <c r="G92" s="116"/>
      <c r="H92" s="117"/>
      <c r="I92" s="93"/>
      <c r="J92" s="94"/>
      <c r="P92" s="114"/>
      <c r="Q92" s="116"/>
      <c r="R92" s="117"/>
      <c r="S92" s="93"/>
      <c r="T92" s="94"/>
      <c r="U92" s="104"/>
      <c r="V92" s="104"/>
      <c r="W92" s="104"/>
      <c r="X92" s="104"/>
      <c r="Y92" s="104"/>
      <c r="Z92" s="104"/>
      <c r="AB92" s="56">
        <v>90</v>
      </c>
      <c r="AC92" s="57">
        <v>36</v>
      </c>
      <c r="AD92" s="57">
        <v>41</v>
      </c>
      <c r="AE92" s="57">
        <v>45</v>
      </c>
      <c r="AF92" t="str">
        <f t="shared" si="21"/>
        <v/>
      </c>
      <c r="AG92" s="134" t="str">
        <f t="shared" si="22"/>
        <v/>
      </c>
      <c r="AI92" t="str">
        <f t="shared" si="23"/>
        <v/>
      </c>
    </row>
    <row r="93" spans="6:35" ht="18" customHeight="1" x14ac:dyDescent="0.35">
      <c r="F93" s="114"/>
      <c r="G93" s="116"/>
      <c r="H93" s="117"/>
      <c r="I93" s="93"/>
      <c r="J93" s="94"/>
      <c r="P93" s="114"/>
      <c r="Q93" s="116"/>
      <c r="R93" s="117"/>
      <c r="S93" s="93"/>
      <c r="T93" s="94"/>
      <c r="U93" s="104"/>
      <c r="V93" s="104"/>
      <c r="W93" s="104"/>
      <c r="X93" s="104"/>
      <c r="Y93" s="104"/>
      <c r="Z93" s="104"/>
      <c r="AB93" s="56">
        <v>91</v>
      </c>
      <c r="AC93" s="57">
        <v>37</v>
      </c>
      <c r="AD93" s="57">
        <v>41</v>
      </c>
      <c r="AE93" s="57">
        <v>46</v>
      </c>
      <c r="AF93" t="str">
        <f t="shared" si="21"/>
        <v/>
      </c>
      <c r="AG93" s="134" t="str">
        <f t="shared" si="22"/>
        <v/>
      </c>
      <c r="AI93" t="str">
        <f t="shared" si="23"/>
        <v/>
      </c>
    </row>
    <row r="94" spans="6:35" ht="18" customHeight="1" x14ac:dyDescent="0.35">
      <c r="F94" s="114"/>
      <c r="G94" s="116"/>
      <c r="H94" s="117"/>
      <c r="I94" s="93"/>
      <c r="J94" s="94"/>
      <c r="P94" s="114"/>
      <c r="Q94" s="116"/>
      <c r="R94" s="117"/>
      <c r="S94" s="93"/>
      <c r="T94" s="94"/>
      <c r="U94" s="104"/>
      <c r="V94" s="104"/>
      <c r="W94" s="104"/>
      <c r="X94" s="104"/>
      <c r="Y94" s="104"/>
      <c r="Z94" s="104"/>
      <c r="AB94" s="56">
        <v>92</v>
      </c>
      <c r="AC94" s="57">
        <v>37</v>
      </c>
      <c r="AD94" s="57">
        <v>42</v>
      </c>
      <c r="AE94" s="57">
        <v>46</v>
      </c>
      <c r="AF94" t="str">
        <f t="shared" si="21"/>
        <v/>
      </c>
      <c r="AG94" s="134" t="str">
        <f t="shared" si="22"/>
        <v/>
      </c>
      <c r="AI94" t="str">
        <f t="shared" si="23"/>
        <v/>
      </c>
    </row>
    <row r="95" spans="6:35" ht="18" customHeight="1" x14ac:dyDescent="0.35">
      <c r="F95" s="114"/>
      <c r="G95" s="116"/>
      <c r="H95" s="117"/>
      <c r="I95" s="93"/>
      <c r="J95" s="94"/>
      <c r="P95" s="114"/>
      <c r="Q95" s="116"/>
      <c r="R95" s="117"/>
      <c r="S95" s="93"/>
      <c r="T95" s="94"/>
      <c r="U95" s="104"/>
      <c r="V95" s="104"/>
      <c r="W95" s="104"/>
      <c r="X95" s="104"/>
      <c r="Y95" s="104"/>
      <c r="Z95" s="104"/>
      <c r="AB95" s="56">
        <v>93</v>
      </c>
      <c r="AC95" s="57">
        <v>38</v>
      </c>
      <c r="AD95" s="57">
        <v>42</v>
      </c>
      <c r="AE95" s="57">
        <v>47</v>
      </c>
      <c r="AF95" t="str">
        <f t="shared" si="21"/>
        <v/>
      </c>
      <c r="AG95" s="134" t="str">
        <f t="shared" si="22"/>
        <v/>
      </c>
      <c r="AI95" t="str">
        <f t="shared" si="23"/>
        <v/>
      </c>
    </row>
    <row r="96" spans="6:35" ht="18" customHeight="1" x14ac:dyDescent="0.35">
      <c r="F96" s="114"/>
      <c r="G96" s="116"/>
      <c r="H96" s="117"/>
      <c r="I96" s="93"/>
      <c r="J96" s="94"/>
      <c r="P96" s="114"/>
      <c r="Q96" s="116"/>
      <c r="R96" s="117"/>
      <c r="S96" s="93"/>
      <c r="T96" s="94"/>
      <c r="U96" s="104"/>
      <c r="V96" s="104"/>
      <c r="W96" s="104"/>
      <c r="X96" s="104"/>
      <c r="Y96" s="104"/>
      <c r="Z96" s="104"/>
      <c r="AB96" s="56">
        <v>94</v>
      </c>
      <c r="AC96" s="57">
        <v>38</v>
      </c>
      <c r="AD96" s="57">
        <v>43</v>
      </c>
      <c r="AE96" s="57">
        <v>47</v>
      </c>
      <c r="AF96" t="str">
        <f t="shared" si="21"/>
        <v/>
      </c>
      <c r="AG96" s="134" t="str">
        <f t="shared" si="22"/>
        <v/>
      </c>
      <c r="AI96" t="str">
        <f t="shared" si="23"/>
        <v/>
      </c>
    </row>
    <row r="97" spans="6:35" ht="18" customHeight="1" x14ac:dyDescent="0.35">
      <c r="F97" s="114"/>
      <c r="G97" s="116"/>
      <c r="H97" s="117"/>
      <c r="I97" s="93"/>
      <c r="J97" s="94"/>
      <c r="P97" s="114"/>
      <c r="Q97" s="116"/>
      <c r="R97" s="117"/>
      <c r="S97" s="93"/>
      <c r="T97" s="94"/>
      <c r="U97" s="104"/>
      <c r="V97" s="104"/>
      <c r="W97" s="104"/>
      <c r="X97" s="104"/>
      <c r="Y97" s="104"/>
      <c r="Z97" s="104"/>
      <c r="AB97" s="56">
        <v>95</v>
      </c>
      <c r="AC97" s="57">
        <v>38</v>
      </c>
      <c r="AD97" s="57">
        <v>43</v>
      </c>
      <c r="AE97" s="57">
        <v>48</v>
      </c>
      <c r="AF97" t="str">
        <f t="shared" si="21"/>
        <v/>
      </c>
      <c r="AG97" s="134" t="str">
        <f t="shared" si="22"/>
        <v/>
      </c>
      <c r="AI97" t="str">
        <f t="shared" si="23"/>
        <v/>
      </c>
    </row>
    <row r="98" spans="6:35" ht="18" customHeight="1" x14ac:dyDescent="0.35">
      <c r="F98" s="114"/>
      <c r="G98" s="116"/>
      <c r="H98" s="117"/>
      <c r="I98" s="93"/>
      <c r="J98" s="94"/>
      <c r="P98" s="114"/>
      <c r="Q98" s="116"/>
      <c r="R98" s="117"/>
      <c r="S98" s="93"/>
      <c r="T98" s="94"/>
      <c r="U98" s="104"/>
      <c r="V98" s="104"/>
      <c r="W98" s="104"/>
      <c r="X98" s="104"/>
      <c r="Y98" s="104"/>
      <c r="Z98" s="104"/>
      <c r="AB98" s="56">
        <v>96</v>
      </c>
      <c r="AC98" s="57">
        <v>39</v>
      </c>
      <c r="AD98" s="57">
        <v>44</v>
      </c>
      <c r="AE98" s="57">
        <v>48</v>
      </c>
      <c r="AF98" t="str">
        <f t="shared" si="21"/>
        <v/>
      </c>
      <c r="AG98" s="134" t="str">
        <f t="shared" si="22"/>
        <v/>
      </c>
      <c r="AI98" t="str">
        <f t="shared" si="23"/>
        <v/>
      </c>
    </row>
    <row r="99" spans="6:35" ht="18" customHeight="1" x14ac:dyDescent="0.35">
      <c r="F99" s="114"/>
      <c r="G99" s="116"/>
      <c r="H99" s="117"/>
      <c r="I99" s="93"/>
      <c r="J99" s="94"/>
      <c r="P99" s="114"/>
      <c r="Q99" s="116"/>
      <c r="R99" s="117"/>
      <c r="S99" s="93"/>
      <c r="T99" s="94"/>
      <c r="U99" s="104"/>
      <c r="V99" s="104"/>
      <c r="W99" s="104"/>
      <c r="X99" s="104"/>
      <c r="Y99" s="104"/>
      <c r="Z99" s="104"/>
      <c r="AB99" s="56">
        <v>97</v>
      </c>
      <c r="AC99" s="57">
        <v>39</v>
      </c>
      <c r="AD99" s="57">
        <v>44</v>
      </c>
      <c r="AE99" s="57">
        <v>49</v>
      </c>
      <c r="AF99" t="str">
        <f t="shared" si="21"/>
        <v/>
      </c>
      <c r="AG99" s="134" t="str">
        <f t="shared" si="22"/>
        <v/>
      </c>
      <c r="AI99" t="str">
        <f t="shared" si="23"/>
        <v/>
      </c>
    </row>
    <row r="100" spans="6:35" ht="18" customHeight="1" x14ac:dyDescent="0.35">
      <c r="F100" s="114"/>
      <c r="G100" s="116"/>
      <c r="H100" s="117"/>
      <c r="I100" s="93"/>
      <c r="J100" s="94"/>
      <c r="P100" s="114"/>
      <c r="Q100" s="116"/>
      <c r="R100" s="117"/>
      <c r="S100" s="93"/>
      <c r="T100" s="94"/>
      <c r="U100" s="104"/>
      <c r="V100" s="104"/>
      <c r="W100" s="104"/>
      <c r="X100" s="104"/>
      <c r="Y100" s="104"/>
      <c r="Z100" s="104"/>
      <c r="AB100" s="56">
        <v>98</v>
      </c>
      <c r="AC100" s="57">
        <v>40</v>
      </c>
      <c r="AD100" s="57">
        <v>45</v>
      </c>
      <c r="AE100" s="57">
        <v>49</v>
      </c>
      <c r="AF100" t="str">
        <f t="shared" si="21"/>
        <v/>
      </c>
      <c r="AG100" s="134" t="str">
        <f t="shared" si="22"/>
        <v/>
      </c>
      <c r="AI100" t="str">
        <f t="shared" si="23"/>
        <v/>
      </c>
    </row>
    <row r="101" spans="6:35" ht="18" customHeight="1" x14ac:dyDescent="0.35">
      <c r="F101" s="114"/>
      <c r="G101" s="116"/>
      <c r="H101" s="117"/>
      <c r="I101" s="93"/>
      <c r="J101" s="94"/>
      <c r="P101" s="114"/>
      <c r="Q101" s="116"/>
      <c r="R101" s="117"/>
      <c r="S101" s="93"/>
      <c r="T101" s="94"/>
      <c r="U101" s="104"/>
      <c r="V101" s="104"/>
      <c r="W101" s="104"/>
      <c r="X101" s="104"/>
      <c r="Y101" s="104"/>
      <c r="Z101" s="104"/>
      <c r="AB101" s="56">
        <v>99</v>
      </c>
      <c r="AC101" s="57">
        <v>40</v>
      </c>
      <c r="AD101" s="57">
        <v>45</v>
      </c>
      <c r="AE101" s="57">
        <v>50</v>
      </c>
      <c r="AF101" t="str">
        <f t="shared" si="21"/>
        <v/>
      </c>
      <c r="AG101" s="134" t="str">
        <f t="shared" si="22"/>
        <v/>
      </c>
      <c r="AI101" t="str">
        <f t="shared" si="23"/>
        <v/>
      </c>
    </row>
    <row r="102" spans="6:35" ht="18" customHeight="1" x14ac:dyDescent="0.35">
      <c r="F102" s="114"/>
      <c r="G102" s="116"/>
      <c r="H102" s="117"/>
      <c r="I102" s="93"/>
      <c r="J102" s="94"/>
      <c r="P102" s="114"/>
      <c r="Q102" s="116"/>
      <c r="R102" s="117"/>
      <c r="S102" s="93"/>
      <c r="T102" s="94"/>
      <c r="U102" s="104"/>
      <c r="V102" s="104"/>
      <c r="W102" s="104"/>
      <c r="X102" s="104"/>
      <c r="Y102" s="104"/>
      <c r="Z102" s="104"/>
      <c r="AB102" s="56">
        <v>100</v>
      </c>
      <c r="AC102" s="57">
        <v>40</v>
      </c>
      <c r="AD102" s="57">
        <v>45</v>
      </c>
      <c r="AE102" s="57">
        <v>50</v>
      </c>
      <c r="AF102" t="str">
        <f t="shared" si="21"/>
        <v/>
      </c>
      <c r="AG102" s="134" t="str">
        <f t="shared" si="22"/>
        <v/>
      </c>
      <c r="AI102" t="str">
        <f t="shared" si="23"/>
        <v/>
      </c>
    </row>
    <row r="103" spans="6:35" ht="18" customHeight="1" x14ac:dyDescent="0.35">
      <c r="F103" s="114"/>
      <c r="G103" s="116"/>
      <c r="H103" s="117"/>
      <c r="I103" s="93"/>
      <c r="J103" s="94"/>
      <c r="P103" s="114"/>
      <c r="Q103" s="116"/>
      <c r="R103" s="117"/>
      <c r="S103" s="93"/>
      <c r="T103" s="94"/>
      <c r="U103" s="104"/>
      <c r="V103" s="104"/>
      <c r="W103" s="104"/>
      <c r="X103" s="104"/>
      <c r="Y103" s="104"/>
      <c r="Z103" s="104"/>
      <c r="AB103" s="56">
        <v>101</v>
      </c>
      <c r="AC103" s="57">
        <v>41</v>
      </c>
      <c r="AD103" s="57">
        <v>46</v>
      </c>
      <c r="AE103" s="57">
        <v>51</v>
      </c>
      <c r="AF103" t="str">
        <f t="shared" si="21"/>
        <v/>
      </c>
      <c r="AG103" s="134" t="str">
        <f t="shared" si="22"/>
        <v/>
      </c>
      <c r="AI103" t="str">
        <f t="shared" si="23"/>
        <v/>
      </c>
    </row>
    <row r="104" spans="6:35" ht="18" customHeight="1" x14ac:dyDescent="0.35">
      <c r="F104" s="114"/>
      <c r="G104" s="116"/>
      <c r="H104" s="117"/>
      <c r="I104" s="93"/>
      <c r="J104" s="94"/>
      <c r="P104" s="114"/>
      <c r="Q104" s="116"/>
      <c r="R104" s="117"/>
      <c r="S104" s="93"/>
      <c r="T104" s="94"/>
      <c r="U104" s="104"/>
      <c r="V104" s="104"/>
      <c r="W104" s="104"/>
      <c r="X104" s="104"/>
      <c r="Y104" s="104"/>
      <c r="Z104" s="104"/>
      <c r="AB104" s="56">
        <v>102</v>
      </c>
      <c r="AC104" s="57">
        <v>41</v>
      </c>
      <c r="AD104" s="57">
        <v>46</v>
      </c>
      <c r="AE104" s="57">
        <v>51</v>
      </c>
      <c r="AF104" t="str">
        <f t="shared" si="21"/>
        <v/>
      </c>
      <c r="AG104" s="134" t="str">
        <f t="shared" si="22"/>
        <v/>
      </c>
      <c r="AI104" t="str">
        <f t="shared" si="23"/>
        <v/>
      </c>
    </row>
    <row r="105" spans="6:35" ht="18" customHeight="1" x14ac:dyDescent="0.35">
      <c r="F105" s="114"/>
      <c r="G105" s="116"/>
      <c r="H105" s="117"/>
      <c r="I105" s="93"/>
      <c r="J105" s="94"/>
      <c r="P105" s="114"/>
      <c r="Q105" s="116"/>
      <c r="R105" s="117"/>
      <c r="S105" s="93"/>
      <c r="T105" s="94"/>
      <c r="U105" s="104"/>
      <c r="V105" s="104"/>
      <c r="W105" s="104"/>
      <c r="X105" s="104"/>
      <c r="Y105" s="104"/>
      <c r="Z105" s="104"/>
      <c r="AB105" s="56">
        <v>103</v>
      </c>
      <c r="AC105" s="57">
        <v>42</v>
      </c>
      <c r="AD105" s="57">
        <v>47</v>
      </c>
      <c r="AE105" s="57">
        <v>52</v>
      </c>
      <c r="AF105" t="str">
        <f t="shared" si="21"/>
        <v/>
      </c>
      <c r="AG105" s="134" t="str">
        <f t="shared" si="22"/>
        <v/>
      </c>
      <c r="AI105" t="str">
        <f t="shared" si="23"/>
        <v/>
      </c>
    </row>
    <row r="106" spans="6:35" ht="18" customHeight="1" x14ac:dyDescent="0.35">
      <c r="F106" s="114"/>
      <c r="G106" s="116"/>
      <c r="H106" s="117"/>
      <c r="I106" s="93"/>
      <c r="J106" s="94"/>
      <c r="P106" s="114"/>
      <c r="Q106" s="116"/>
      <c r="R106" s="117"/>
      <c r="S106" s="93"/>
      <c r="T106" s="94"/>
      <c r="U106" s="104"/>
      <c r="V106" s="104"/>
      <c r="W106" s="104"/>
      <c r="X106" s="104"/>
      <c r="Y106" s="104"/>
      <c r="Z106" s="104"/>
      <c r="AB106" s="56">
        <v>104</v>
      </c>
      <c r="AC106" s="57">
        <v>42</v>
      </c>
      <c r="AD106" s="57">
        <v>47</v>
      </c>
      <c r="AE106" s="57">
        <v>52</v>
      </c>
      <c r="AF106" t="str">
        <f t="shared" si="21"/>
        <v/>
      </c>
      <c r="AG106" s="134" t="str">
        <f t="shared" si="22"/>
        <v/>
      </c>
      <c r="AI106" t="str">
        <f t="shared" si="23"/>
        <v/>
      </c>
    </row>
    <row r="107" spans="6:35" ht="18" customHeight="1" x14ac:dyDescent="0.35">
      <c r="F107" s="114"/>
      <c r="G107" s="116"/>
      <c r="H107" s="117"/>
      <c r="I107" s="93"/>
      <c r="J107" s="94"/>
      <c r="P107" s="114"/>
      <c r="Q107" s="116"/>
      <c r="R107" s="117"/>
      <c r="S107" s="93"/>
      <c r="T107" s="94"/>
      <c r="U107" s="104"/>
      <c r="V107" s="104"/>
      <c r="W107" s="104"/>
      <c r="X107" s="104"/>
      <c r="Y107" s="104"/>
      <c r="Z107" s="104"/>
      <c r="AB107" s="56">
        <v>105</v>
      </c>
      <c r="AC107" s="57">
        <v>42</v>
      </c>
      <c r="AD107" s="57">
        <v>48</v>
      </c>
      <c r="AE107" s="57">
        <v>53</v>
      </c>
      <c r="AF107" t="str">
        <f t="shared" si="21"/>
        <v/>
      </c>
      <c r="AG107" s="134" t="str">
        <f t="shared" si="22"/>
        <v/>
      </c>
      <c r="AI107" t="str">
        <f t="shared" si="23"/>
        <v/>
      </c>
    </row>
    <row r="108" spans="6:35" ht="18" customHeight="1" x14ac:dyDescent="0.35">
      <c r="F108" s="114"/>
      <c r="G108" s="116"/>
      <c r="H108" s="117"/>
      <c r="I108" s="93"/>
      <c r="J108" s="94"/>
      <c r="P108" s="114"/>
      <c r="Q108" s="116"/>
      <c r="R108" s="117"/>
      <c r="S108" s="93"/>
      <c r="T108" s="94"/>
      <c r="U108" s="104"/>
      <c r="V108" s="104"/>
      <c r="W108" s="104"/>
      <c r="X108" s="104"/>
      <c r="Y108" s="104"/>
      <c r="Z108" s="104"/>
      <c r="AB108" s="56">
        <v>106</v>
      </c>
      <c r="AC108" s="57">
        <v>43</v>
      </c>
      <c r="AD108" s="57">
        <v>48</v>
      </c>
      <c r="AE108" s="57">
        <v>53</v>
      </c>
      <c r="AF108" t="str">
        <f t="shared" si="21"/>
        <v/>
      </c>
      <c r="AG108" s="134" t="str">
        <f t="shared" si="22"/>
        <v/>
      </c>
      <c r="AI108" t="str">
        <f t="shared" si="23"/>
        <v/>
      </c>
    </row>
    <row r="109" spans="6:35" ht="18" customHeight="1" x14ac:dyDescent="0.35">
      <c r="F109" s="114"/>
      <c r="G109" s="116"/>
      <c r="H109" s="117"/>
      <c r="I109" s="93"/>
      <c r="J109" s="94"/>
      <c r="P109" s="114"/>
      <c r="Q109" s="116"/>
      <c r="R109" s="117"/>
      <c r="S109" s="93"/>
      <c r="T109" s="94"/>
      <c r="U109" s="104"/>
      <c r="V109" s="104"/>
      <c r="W109" s="104"/>
      <c r="X109" s="104"/>
      <c r="Y109" s="104"/>
      <c r="Z109" s="104"/>
      <c r="AB109" s="56">
        <v>107</v>
      </c>
      <c r="AC109" s="57">
        <v>43</v>
      </c>
      <c r="AD109" s="57">
        <v>49</v>
      </c>
      <c r="AE109" s="57">
        <v>54</v>
      </c>
      <c r="AF109" t="str">
        <f t="shared" si="21"/>
        <v/>
      </c>
      <c r="AG109" s="134" t="str">
        <f t="shared" si="22"/>
        <v/>
      </c>
      <c r="AI109" t="str">
        <f t="shared" si="23"/>
        <v/>
      </c>
    </row>
    <row r="110" spans="6:35" ht="18" customHeight="1" x14ac:dyDescent="0.35">
      <c r="F110" s="114"/>
      <c r="G110" s="116"/>
      <c r="H110" s="117"/>
      <c r="I110" s="93"/>
      <c r="J110" s="94"/>
      <c r="P110" s="114"/>
      <c r="Q110" s="116"/>
      <c r="R110" s="117"/>
      <c r="S110" s="93"/>
      <c r="T110" s="94"/>
      <c r="U110" s="104"/>
      <c r="V110" s="104"/>
      <c r="W110" s="104"/>
      <c r="X110" s="104"/>
      <c r="Y110" s="104"/>
      <c r="Z110" s="104"/>
      <c r="AB110" s="56">
        <v>108</v>
      </c>
      <c r="AC110" s="57">
        <v>44</v>
      </c>
      <c r="AD110" s="57">
        <v>49</v>
      </c>
      <c r="AE110" s="57">
        <v>54</v>
      </c>
      <c r="AF110" t="str">
        <f t="shared" si="21"/>
        <v/>
      </c>
      <c r="AG110" s="134" t="str">
        <f t="shared" si="22"/>
        <v/>
      </c>
      <c r="AI110" t="str">
        <f t="shared" si="23"/>
        <v/>
      </c>
    </row>
    <row r="111" spans="6:35" ht="18" customHeight="1" x14ac:dyDescent="0.35">
      <c r="F111" s="114"/>
      <c r="G111" s="116"/>
      <c r="H111" s="117"/>
      <c r="I111" s="93"/>
      <c r="J111" s="94"/>
      <c r="P111" s="114"/>
      <c r="Q111" s="116"/>
      <c r="R111" s="117"/>
      <c r="S111" s="93"/>
      <c r="T111" s="94"/>
      <c r="U111" s="104"/>
      <c r="V111" s="104"/>
      <c r="W111" s="104"/>
      <c r="X111" s="104"/>
      <c r="Y111" s="104"/>
      <c r="Z111" s="104"/>
      <c r="AB111" s="56">
        <v>109</v>
      </c>
      <c r="AC111" s="57">
        <v>44</v>
      </c>
      <c r="AD111" s="57">
        <v>50</v>
      </c>
      <c r="AE111" s="57">
        <v>55</v>
      </c>
      <c r="AF111" t="str">
        <f t="shared" si="21"/>
        <v/>
      </c>
      <c r="AG111" s="134" t="str">
        <f t="shared" si="22"/>
        <v/>
      </c>
      <c r="AI111" t="str">
        <f t="shared" si="23"/>
        <v/>
      </c>
    </row>
    <row r="112" spans="6:35" ht="18" customHeight="1" x14ac:dyDescent="0.35">
      <c r="F112" s="114"/>
      <c r="G112" s="116"/>
      <c r="H112" s="117"/>
      <c r="I112" s="93"/>
      <c r="J112" s="94"/>
      <c r="P112" s="114"/>
      <c r="Q112" s="116"/>
      <c r="R112" s="117"/>
      <c r="S112" s="93"/>
      <c r="T112" s="94"/>
      <c r="U112" s="104"/>
      <c r="V112" s="104"/>
      <c r="W112" s="104"/>
      <c r="X112" s="104"/>
      <c r="Y112" s="104"/>
      <c r="Z112" s="104"/>
      <c r="AB112" s="56">
        <v>110</v>
      </c>
      <c r="AC112" s="57">
        <v>44</v>
      </c>
      <c r="AD112" s="57">
        <v>50</v>
      </c>
      <c r="AE112" s="57">
        <v>55</v>
      </c>
      <c r="AF112" t="str">
        <f t="shared" si="21"/>
        <v/>
      </c>
      <c r="AG112" s="134" t="str">
        <f t="shared" si="22"/>
        <v/>
      </c>
      <c r="AI112" t="str">
        <f t="shared" si="23"/>
        <v/>
      </c>
    </row>
    <row r="113" spans="6:35" ht="18" customHeight="1" x14ac:dyDescent="0.35">
      <c r="F113" s="114"/>
      <c r="G113" s="116"/>
      <c r="H113" s="117"/>
      <c r="I113" s="93"/>
      <c r="J113" s="94"/>
      <c r="P113" s="114"/>
      <c r="Q113" s="116"/>
      <c r="R113" s="117"/>
      <c r="S113" s="93"/>
      <c r="T113" s="94"/>
      <c r="U113" s="104"/>
      <c r="V113" s="104"/>
      <c r="W113" s="104"/>
      <c r="X113" s="104"/>
      <c r="Y113" s="104"/>
      <c r="Z113" s="104"/>
      <c r="AB113" s="56">
        <v>111</v>
      </c>
      <c r="AC113" s="57">
        <v>45</v>
      </c>
      <c r="AD113" s="57">
        <v>50</v>
      </c>
      <c r="AE113" s="57">
        <v>56</v>
      </c>
      <c r="AF113" t="str">
        <f t="shared" si="21"/>
        <v/>
      </c>
      <c r="AG113" s="134" t="str">
        <f t="shared" si="22"/>
        <v/>
      </c>
      <c r="AI113" t="str">
        <f t="shared" si="23"/>
        <v/>
      </c>
    </row>
    <row r="114" spans="6:35" ht="18" customHeight="1" x14ac:dyDescent="0.35">
      <c r="F114" s="114"/>
      <c r="G114" s="116"/>
      <c r="H114" s="117"/>
      <c r="I114" s="93"/>
      <c r="J114" s="94"/>
      <c r="P114" s="114"/>
      <c r="Q114" s="116"/>
      <c r="R114" s="117"/>
      <c r="S114" s="93"/>
      <c r="T114" s="94"/>
      <c r="U114" s="104"/>
      <c r="V114" s="104"/>
      <c r="W114" s="104"/>
      <c r="X114" s="104"/>
      <c r="Y114" s="104"/>
      <c r="Z114" s="104"/>
      <c r="AB114" s="56">
        <v>112</v>
      </c>
      <c r="AC114" s="57">
        <v>45</v>
      </c>
      <c r="AD114" s="57">
        <v>51</v>
      </c>
      <c r="AE114" s="57">
        <v>56</v>
      </c>
      <c r="AF114" t="str">
        <f t="shared" si="21"/>
        <v/>
      </c>
      <c r="AG114" s="134" t="str">
        <f t="shared" si="22"/>
        <v/>
      </c>
      <c r="AI114" t="str">
        <f t="shared" si="23"/>
        <v/>
      </c>
    </row>
    <row r="115" spans="6:35" ht="18" customHeight="1" x14ac:dyDescent="0.35">
      <c r="F115" s="114"/>
      <c r="G115" s="116"/>
      <c r="H115" s="117"/>
      <c r="I115" s="93"/>
      <c r="J115" s="94"/>
      <c r="P115" s="114"/>
      <c r="Q115" s="116"/>
      <c r="R115" s="117"/>
      <c r="S115" s="93"/>
      <c r="T115" s="94"/>
      <c r="U115" s="104"/>
      <c r="V115" s="104"/>
      <c r="W115" s="104"/>
      <c r="X115" s="104"/>
      <c r="Y115" s="104"/>
      <c r="Z115" s="104"/>
      <c r="AB115" s="56">
        <v>113</v>
      </c>
      <c r="AC115" s="57">
        <v>46</v>
      </c>
      <c r="AD115" s="57">
        <v>51</v>
      </c>
      <c r="AE115" s="57">
        <v>57</v>
      </c>
      <c r="AF115" t="str">
        <f t="shared" si="21"/>
        <v/>
      </c>
      <c r="AG115" s="134" t="str">
        <f t="shared" si="22"/>
        <v/>
      </c>
      <c r="AI115" t="str">
        <f t="shared" si="23"/>
        <v/>
      </c>
    </row>
    <row r="116" spans="6:35" ht="18" customHeight="1" x14ac:dyDescent="0.35">
      <c r="F116" s="114"/>
      <c r="G116" s="116"/>
      <c r="H116" s="117"/>
      <c r="I116" s="93"/>
      <c r="J116" s="94"/>
      <c r="P116" s="114"/>
      <c r="Q116" s="116"/>
      <c r="R116" s="117"/>
      <c r="S116" s="93"/>
      <c r="T116" s="94"/>
      <c r="U116" s="104"/>
      <c r="V116" s="104"/>
      <c r="W116" s="104"/>
      <c r="X116" s="104"/>
      <c r="Y116" s="104"/>
      <c r="Z116" s="104"/>
      <c r="AB116" s="56">
        <v>114</v>
      </c>
      <c r="AC116" s="57">
        <v>46</v>
      </c>
      <c r="AD116" s="57">
        <v>52</v>
      </c>
      <c r="AE116" s="57">
        <v>57</v>
      </c>
      <c r="AF116" t="str">
        <f t="shared" si="21"/>
        <v/>
      </c>
      <c r="AG116" s="134" t="str">
        <f t="shared" si="22"/>
        <v/>
      </c>
      <c r="AI116" t="str">
        <f t="shared" si="23"/>
        <v/>
      </c>
    </row>
    <row r="117" spans="6:35" ht="18" customHeight="1" x14ac:dyDescent="0.35">
      <c r="F117" s="114"/>
      <c r="G117" s="116"/>
      <c r="H117" s="117"/>
      <c r="I117" s="93"/>
      <c r="J117" s="94"/>
      <c r="P117" s="114"/>
      <c r="Q117" s="116"/>
      <c r="R117" s="117"/>
      <c r="S117" s="93"/>
      <c r="T117" s="94"/>
      <c r="U117" s="104"/>
      <c r="V117" s="104"/>
      <c r="W117" s="104"/>
      <c r="X117" s="104"/>
      <c r="Y117" s="104"/>
      <c r="Z117" s="104"/>
      <c r="AB117" s="56">
        <v>115</v>
      </c>
      <c r="AC117" s="57">
        <v>46</v>
      </c>
      <c r="AD117" s="57">
        <v>52</v>
      </c>
      <c r="AE117" s="57">
        <v>58</v>
      </c>
      <c r="AF117" t="str">
        <f t="shared" si="21"/>
        <v/>
      </c>
      <c r="AG117" s="134" t="str">
        <f t="shared" si="22"/>
        <v/>
      </c>
      <c r="AI117" t="str">
        <f t="shared" si="23"/>
        <v/>
      </c>
    </row>
    <row r="118" spans="6:35" ht="18" customHeight="1" x14ac:dyDescent="0.35">
      <c r="F118" s="114"/>
      <c r="G118" s="116"/>
      <c r="H118" s="117"/>
      <c r="I118" s="93"/>
      <c r="J118" s="94"/>
      <c r="P118" s="114"/>
      <c r="Q118" s="116"/>
      <c r="R118" s="117"/>
      <c r="S118" s="93"/>
      <c r="T118" s="94"/>
      <c r="U118" s="104"/>
      <c r="V118" s="104"/>
      <c r="W118" s="104"/>
      <c r="X118" s="104"/>
      <c r="Y118" s="104"/>
      <c r="Z118" s="104"/>
      <c r="AB118" s="56">
        <v>116</v>
      </c>
      <c r="AC118" s="57">
        <v>47</v>
      </c>
      <c r="AD118" s="57">
        <v>53</v>
      </c>
      <c r="AE118" s="57">
        <v>58</v>
      </c>
      <c r="AF118" t="str">
        <f t="shared" si="21"/>
        <v/>
      </c>
      <c r="AG118" s="134" t="str">
        <f t="shared" si="22"/>
        <v/>
      </c>
      <c r="AI118" t="str">
        <f t="shared" si="23"/>
        <v/>
      </c>
    </row>
    <row r="119" spans="6:35" ht="18" customHeight="1" x14ac:dyDescent="0.35">
      <c r="F119" s="114"/>
      <c r="G119" s="116"/>
      <c r="H119" s="117"/>
      <c r="I119" s="93"/>
      <c r="J119" s="94"/>
      <c r="P119" s="114"/>
      <c r="Q119" s="116"/>
      <c r="R119" s="117"/>
      <c r="S119" s="93"/>
      <c r="T119" s="94"/>
      <c r="U119" s="104"/>
      <c r="V119" s="104"/>
      <c r="W119" s="104"/>
      <c r="X119" s="104"/>
      <c r="Y119" s="104"/>
      <c r="Z119" s="104"/>
      <c r="AB119" s="56">
        <v>117</v>
      </c>
      <c r="AC119" s="57">
        <v>47</v>
      </c>
      <c r="AD119" s="57">
        <v>53</v>
      </c>
      <c r="AE119" s="57">
        <v>59</v>
      </c>
      <c r="AF119" t="str">
        <f t="shared" si="21"/>
        <v/>
      </c>
      <c r="AG119" s="134" t="str">
        <f t="shared" si="22"/>
        <v/>
      </c>
      <c r="AI119" t="str">
        <f t="shared" si="23"/>
        <v/>
      </c>
    </row>
    <row r="120" spans="6:35" ht="18" customHeight="1" x14ac:dyDescent="0.35">
      <c r="F120" s="114"/>
      <c r="G120" s="116"/>
      <c r="H120" s="117"/>
      <c r="I120" s="93"/>
      <c r="J120" s="94"/>
      <c r="P120" s="114"/>
      <c r="Q120" s="116"/>
      <c r="R120" s="117"/>
      <c r="S120" s="93"/>
      <c r="T120" s="94"/>
      <c r="U120" s="104"/>
      <c r="V120" s="104"/>
      <c r="W120" s="104"/>
      <c r="X120" s="104"/>
      <c r="Y120" s="104"/>
      <c r="Z120" s="104"/>
      <c r="AB120" s="56">
        <v>118</v>
      </c>
      <c r="AC120" s="57">
        <v>48</v>
      </c>
      <c r="AD120" s="57">
        <v>54</v>
      </c>
      <c r="AE120" s="57">
        <v>59</v>
      </c>
      <c r="AF120" t="str">
        <f t="shared" si="21"/>
        <v/>
      </c>
      <c r="AG120" s="134" t="str">
        <f t="shared" si="22"/>
        <v/>
      </c>
      <c r="AI120" t="str">
        <f t="shared" si="23"/>
        <v/>
      </c>
    </row>
    <row r="121" spans="6:35" ht="18" customHeight="1" x14ac:dyDescent="0.35">
      <c r="F121" s="114"/>
      <c r="G121" s="116"/>
      <c r="H121" s="117"/>
      <c r="I121" s="93"/>
      <c r="J121" s="94"/>
      <c r="P121" s="114"/>
      <c r="Q121" s="116"/>
      <c r="R121" s="117"/>
      <c r="S121" s="93"/>
      <c r="T121" s="94"/>
      <c r="U121" s="104"/>
      <c r="V121" s="104"/>
      <c r="W121" s="104"/>
      <c r="X121" s="104"/>
      <c r="Y121" s="104"/>
      <c r="Z121" s="104"/>
      <c r="AB121" s="56">
        <v>119</v>
      </c>
      <c r="AC121" s="57">
        <v>48</v>
      </c>
      <c r="AD121" s="57">
        <v>54</v>
      </c>
      <c r="AE121" s="57">
        <v>60</v>
      </c>
      <c r="AF121" t="str">
        <f t="shared" si="21"/>
        <v/>
      </c>
      <c r="AG121" s="134" t="str">
        <f t="shared" si="22"/>
        <v/>
      </c>
      <c r="AI121" t="str">
        <f t="shared" si="23"/>
        <v/>
      </c>
    </row>
    <row r="122" spans="6:35" ht="18" customHeight="1" x14ac:dyDescent="0.35">
      <c r="F122" s="114"/>
      <c r="G122" s="116"/>
      <c r="H122" s="117"/>
      <c r="I122" s="93"/>
      <c r="J122" s="94"/>
      <c r="P122" s="114"/>
      <c r="Q122" s="116"/>
      <c r="R122" s="117"/>
      <c r="S122" s="93"/>
      <c r="T122" s="94"/>
      <c r="U122" s="104"/>
      <c r="V122" s="104"/>
      <c r="W122" s="104"/>
      <c r="X122" s="104"/>
      <c r="Y122" s="104"/>
      <c r="Z122" s="104"/>
      <c r="AB122" s="56">
        <v>120</v>
      </c>
      <c r="AC122" s="57">
        <v>48</v>
      </c>
      <c r="AD122" s="57">
        <v>54</v>
      </c>
      <c r="AE122" s="57">
        <v>60</v>
      </c>
      <c r="AF122" t="str">
        <f t="shared" si="21"/>
        <v/>
      </c>
      <c r="AG122" s="134" t="str">
        <f t="shared" si="22"/>
        <v/>
      </c>
      <c r="AI122" t="str">
        <f t="shared" si="23"/>
        <v/>
      </c>
    </row>
    <row r="123" spans="6:35" ht="18" customHeight="1" x14ac:dyDescent="0.35">
      <c r="F123" s="114"/>
      <c r="G123" s="116"/>
      <c r="H123" s="117"/>
      <c r="I123" s="93"/>
      <c r="J123" s="94"/>
      <c r="P123" s="114"/>
      <c r="Q123" s="116"/>
      <c r="R123" s="117"/>
      <c r="S123" s="93"/>
      <c r="T123" s="94"/>
      <c r="U123" s="104"/>
      <c r="V123" s="104"/>
      <c r="W123" s="104"/>
      <c r="X123" s="104"/>
      <c r="Y123" s="104"/>
      <c r="Z123" s="104"/>
      <c r="AB123" s="56">
        <v>121</v>
      </c>
      <c r="AC123" s="57">
        <v>49</v>
      </c>
      <c r="AD123" s="57">
        <v>55</v>
      </c>
      <c r="AE123" s="57">
        <v>61</v>
      </c>
      <c r="AF123" t="str">
        <f t="shared" si="21"/>
        <v/>
      </c>
      <c r="AG123" s="134" t="str">
        <f t="shared" si="22"/>
        <v/>
      </c>
      <c r="AI123" t="str">
        <f t="shared" si="23"/>
        <v/>
      </c>
    </row>
    <row r="124" spans="6:35" ht="18" customHeight="1" x14ac:dyDescent="0.35">
      <c r="F124" s="114"/>
      <c r="G124" s="116"/>
      <c r="H124" s="117"/>
      <c r="I124" s="93"/>
      <c r="J124" s="94"/>
      <c r="P124" s="114"/>
      <c r="Q124" s="116"/>
      <c r="R124" s="117"/>
      <c r="S124" s="93"/>
      <c r="T124" s="94"/>
      <c r="U124" s="104"/>
      <c r="V124" s="104"/>
      <c r="W124" s="104"/>
      <c r="X124" s="104"/>
      <c r="Y124" s="104"/>
      <c r="Z124" s="104"/>
      <c r="AB124" s="56">
        <v>122</v>
      </c>
      <c r="AC124" s="57">
        <v>49</v>
      </c>
      <c r="AD124" s="57">
        <v>55</v>
      </c>
      <c r="AE124" s="57">
        <v>61</v>
      </c>
      <c r="AF124" t="str">
        <f t="shared" si="21"/>
        <v/>
      </c>
      <c r="AG124" s="134" t="str">
        <f t="shared" si="22"/>
        <v/>
      </c>
      <c r="AI124" t="str">
        <f t="shared" si="23"/>
        <v/>
      </c>
    </row>
    <row r="125" spans="6:35" ht="18" customHeight="1" x14ac:dyDescent="0.35">
      <c r="F125" s="114"/>
      <c r="G125" s="116"/>
      <c r="H125" s="117"/>
      <c r="I125" s="93"/>
      <c r="J125" s="94"/>
      <c r="P125" s="114"/>
      <c r="Q125" s="116"/>
      <c r="R125" s="117"/>
      <c r="S125" s="93"/>
      <c r="T125" s="94"/>
      <c r="U125" s="104"/>
      <c r="V125" s="104"/>
      <c r="W125" s="104"/>
      <c r="X125" s="104"/>
      <c r="Y125" s="104"/>
      <c r="Z125" s="104"/>
      <c r="AB125" s="56">
        <v>123</v>
      </c>
      <c r="AC125" s="57">
        <v>50</v>
      </c>
      <c r="AD125" s="57">
        <v>56</v>
      </c>
      <c r="AE125" s="57">
        <v>62</v>
      </c>
      <c r="AF125" t="str">
        <f t="shared" si="21"/>
        <v/>
      </c>
      <c r="AG125" s="134" t="str">
        <f t="shared" si="22"/>
        <v/>
      </c>
      <c r="AI125" t="str">
        <f t="shared" si="23"/>
        <v/>
      </c>
    </row>
    <row r="126" spans="6:35" ht="18" customHeight="1" x14ac:dyDescent="0.35">
      <c r="F126" s="114"/>
      <c r="G126" s="116"/>
      <c r="H126" s="117"/>
      <c r="I126" s="93"/>
      <c r="J126" s="94"/>
      <c r="P126" s="114"/>
      <c r="Q126" s="116"/>
      <c r="R126" s="117"/>
      <c r="S126" s="93"/>
      <c r="T126" s="94"/>
      <c r="U126" s="104"/>
      <c r="V126" s="104"/>
      <c r="W126" s="104"/>
      <c r="X126" s="104"/>
      <c r="Y126" s="104"/>
      <c r="Z126" s="104"/>
      <c r="AB126" s="56">
        <v>124</v>
      </c>
      <c r="AC126" s="57">
        <v>50</v>
      </c>
      <c r="AD126" s="57">
        <v>56</v>
      </c>
      <c r="AE126" s="57">
        <v>62</v>
      </c>
      <c r="AF126" t="str">
        <f t="shared" si="21"/>
        <v/>
      </c>
      <c r="AG126" s="134" t="str">
        <f t="shared" si="22"/>
        <v/>
      </c>
      <c r="AI126" t="str">
        <f t="shared" si="23"/>
        <v/>
      </c>
    </row>
    <row r="127" spans="6:35" ht="18" customHeight="1" x14ac:dyDescent="0.35">
      <c r="F127" s="114"/>
      <c r="G127" s="116"/>
      <c r="H127" s="117"/>
      <c r="I127" s="93"/>
      <c r="J127" s="94"/>
      <c r="P127" s="114"/>
      <c r="Q127" s="116"/>
      <c r="R127" s="117"/>
      <c r="S127" s="93"/>
      <c r="T127" s="94"/>
      <c r="U127" s="104"/>
      <c r="V127" s="104"/>
      <c r="W127" s="104"/>
      <c r="X127" s="104"/>
      <c r="Y127" s="104"/>
      <c r="Z127" s="104"/>
      <c r="AB127" s="56">
        <v>125</v>
      </c>
      <c r="AC127" s="57">
        <v>50</v>
      </c>
      <c r="AD127" s="57">
        <v>57</v>
      </c>
      <c r="AE127" s="57">
        <v>63</v>
      </c>
      <c r="AF127" t="str">
        <f t="shared" si="21"/>
        <v/>
      </c>
      <c r="AG127" s="134" t="str">
        <f t="shared" si="22"/>
        <v/>
      </c>
      <c r="AI127" t="str">
        <f t="shared" si="23"/>
        <v/>
      </c>
    </row>
    <row r="128" spans="6:35" ht="18" customHeight="1" x14ac:dyDescent="0.35">
      <c r="F128" s="114"/>
      <c r="G128" s="116"/>
      <c r="H128" s="117"/>
      <c r="I128" s="93"/>
      <c r="J128" s="94"/>
      <c r="P128" s="114"/>
      <c r="Q128" s="116"/>
      <c r="R128" s="117"/>
      <c r="S128" s="93"/>
      <c r="T128" s="94"/>
      <c r="U128" s="104"/>
      <c r="V128" s="104"/>
      <c r="W128" s="104"/>
      <c r="X128" s="104"/>
      <c r="Y128" s="104"/>
      <c r="Z128" s="104"/>
      <c r="AB128" s="56">
        <v>126</v>
      </c>
      <c r="AC128" s="57">
        <v>51</v>
      </c>
      <c r="AD128" s="57">
        <v>57</v>
      </c>
      <c r="AE128" s="57">
        <v>63</v>
      </c>
      <c r="AF128" t="str">
        <f t="shared" ref="AF128:AF166" si="24">IF(E$5&gt;=$P11,(0.9563*(E$5*$P11)^(-0.5937))/(0.9593*E$5^(0.09226-0.04832*LN(E$5))+0.0762*LN(E$5))/(SQRT(1.035-0.000004*(E$5-75.82)^2)-0.003956*LN(E$5))/(0.9995+0.00004428*E$5-0.0000009458*E$5^2+0.000000006169*E$5^3),"")</f>
        <v/>
      </c>
      <c r="AG128" s="134" t="str">
        <f t="shared" ref="AG128:AG166" si="25">IF(P11="","",IF(P11&lt;=E$5,ROUND(((-0.3881+$P11)/(-0.1837-0.9021*E$5^2)+1.57/E$5)/(1.016-0.1248/E$5+0.1208/E$5^2),5),""))</f>
        <v/>
      </c>
      <c r="AI128" t="str">
        <f t="shared" ref="AI128:AI166" si="26">IF(AF$6&gt;=$P11,(0.9563*(AF$6*$P11)^(-0.5937))/(0.9593*AF$6^(0.09226-0.04832*LN(AF$6))+0.0762*LN(AF$6))/(SQRT(1.035-0.000004*(AF$6-75.82)^2)-0.003956*LN(AF$6))/(0.9995+0.00004428*AF$6-0.0000009458*AF$6^2+0.000000006169*AF$6^3),"")</f>
        <v/>
      </c>
    </row>
    <row r="129" spans="6:35" ht="18" customHeight="1" x14ac:dyDescent="0.35">
      <c r="F129" s="114"/>
      <c r="G129" s="116"/>
      <c r="H129" s="117"/>
      <c r="I129" s="93"/>
      <c r="J129" s="94"/>
      <c r="P129" s="114"/>
      <c r="Q129" s="116"/>
      <c r="R129" s="117"/>
      <c r="S129" s="93"/>
      <c r="T129" s="94"/>
      <c r="U129" s="104"/>
      <c r="V129" s="104"/>
      <c r="W129" s="104"/>
      <c r="X129" s="104"/>
      <c r="Y129" s="104"/>
      <c r="Z129" s="104"/>
      <c r="AB129" s="56">
        <v>127</v>
      </c>
      <c r="AC129" s="57">
        <v>51</v>
      </c>
      <c r="AD129" s="57">
        <v>58</v>
      </c>
      <c r="AE129" s="57">
        <v>64</v>
      </c>
      <c r="AF129" t="str">
        <f t="shared" si="24"/>
        <v/>
      </c>
      <c r="AG129" s="134" t="str">
        <f t="shared" si="25"/>
        <v/>
      </c>
      <c r="AI129" t="str">
        <f t="shared" si="26"/>
        <v/>
      </c>
    </row>
    <row r="130" spans="6:35" ht="18" customHeight="1" x14ac:dyDescent="0.35">
      <c r="F130" s="114"/>
      <c r="G130" s="116"/>
      <c r="H130" s="117"/>
      <c r="I130" s="93"/>
      <c r="J130" s="94"/>
      <c r="P130" s="114"/>
      <c r="Q130" s="116"/>
      <c r="R130" s="117"/>
      <c r="S130" s="93"/>
      <c r="T130" s="94"/>
      <c r="U130" s="104"/>
      <c r="V130" s="104"/>
      <c r="W130" s="104"/>
      <c r="X130" s="104"/>
      <c r="Y130" s="104"/>
      <c r="Z130" s="104"/>
      <c r="AB130" s="56">
        <v>128</v>
      </c>
      <c r="AC130" s="57">
        <v>52</v>
      </c>
      <c r="AD130" s="57">
        <v>58</v>
      </c>
      <c r="AE130" s="57">
        <v>64</v>
      </c>
      <c r="AF130" t="str">
        <f t="shared" si="24"/>
        <v/>
      </c>
      <c r="AG130" s="134" t="str">
        <f t="shared" si="25"/>
        <v/>
      </c>
      <c r="AI130" t="str">
        <f t="shared" si="26"/>
        <v/>
      </c>
    </row>
    <row r="131" spans="6:35" ht="18" customHeight="1" x14ac:dyDescent="0.35">
      <c r="F131" s="114"/>
      <c r="G131" s="116"/>
      <c r="H131" s="117"/>
      <c r="I131" s="93"/>
      <c r="J131" s="94"/>
      <c r="P131" s="114"/>
      <c r="Q131" s="116"/>
      <c r="R131" s="117"/>
      <c r="S131" s="93"/>
      <c r="T131" s="94"/>
      <c r="U131" s="104"/>
      <c r="V131" s="104"/>
      <c r="W131" s="104"/>
      <c r="X131" s="104"/>
      <c r="Y131" s="104"/>
      <c r="Z131" s="104"/>
      <c r="AB131" s="56">
        <v>129</v>
      </c>
      <c r="AC131" s="57">
        <v>52</v>
      </c>
      <c r="AD131" s="57">
        <v>59</v>
      </c>
      <c r="AE131" s="57">
        <v>65</v>
      </c>
      <c r="AF131" t="str">
        <f t="shared" si="24"/>
        <v/>
      </c>
      <c r="AG131" s="134" t="str">
        <f t="shared" si="25"/>
        <v/>
      </c>
      <c r="AI131" t="str">
        <f t="shared" si="26"/>
        <v/>
      </c>
    </row>
    <row r="132" spans="6:35" ht="18" customHeight="1" x14ac:dyDescent="0.35">
      <c r="F132" s="114"/>
      <c r="G132" s="116"/>
      <c r="H132" s="117"/>
      <c r="I132" s="93"/>
      <c r="J132" s="94"/>
      <c r="P132" s="114"/>
      <c r="Q132" s="116"/>
      <c r="R132" s="117"/>
      <c r="S132" s="93"/>
      <c r="T132" s="94"/>
      <c r="U132" s="104"/>
      <c r="V132" s="104"/>
      <c r="W132" s="104"/>
      <c r="X132" s="104"/>
      <c r="Y132" s="104"/>
      <c r="Z132" s="104"/>
      <c r="AB132" s="56">
        <v>130</v>
      </c>
      <c r="AC132" s="57">
        <v>52</v>
      </c>
      <c r="AD132" s="57">
        <v>59</v>
      </c>
      <c r="AE132" s="57">
        <v>65</v>
      </c>
      <c r="AF132" t="str">
        <f t="shared" si="24"/>
        <v/>
      </c>
      <c r="AG132" s="134" t="str">
        <f t="shared" si="25"/>
        <v/>
      </c>
      <c r="AI132" t="str">
        <f t="shared" si="26"/>
        <v/>
      </c>
    </row>
    <row r="133" spans="6:35" ht="18" customHeight="1" x14ac:dyDescent="0.35">
      <c r="F133" s="114"/>
      <c r="G133" s="116"/>
      <c r="H133" s="117"/>
      <c r="I133" s="93"/>
      <c r="J133" s="94"/>
      <c r="P133" s="114"/>
      <c r="Q133" s="116"/>
      <c r="R133" s="117"/>
      <c r="S133" s="93"/>
      <c r="T133" s="94"/>
      <c r="U133" s="104"/>
      <c r="V133" s="104"/>
      <c r="W133" s="104"/>
      <c r="X133" s="104"/>
      <c r="Y133" s="104"/>
      <c r="Z133" s="104"/>
      <c r="AB133" s="56">
        <v>131</v>
      </c>
      <c r="AC133" s="57">
        <v>53</v>
      </c>
      <c r="AD133" s="57">
        <v>59</v>
      </c>
      <c r="AE133" s="57">
        <v>66</v>
      </c>
      <c r="AF133" t="str">
        <f t="shared" si="24"/>
        <v/>
      </c>
      <c r="AG133" s="134" t="str">
        <f t="shared" si="25"/>
        <v/>
      </c>
      <c r="AI133" t="str">
        <f t="shared" si="26"/>
        <v/>
      </c>
    </row>
    <row r="134" spans="6:35" ht="18" customHeight="1" x14ac:dyDescent="0.35">
      <c r="F134" s="114"/>
      <c r="G134" s="116"/>
      <c r="H134" s="117"/>
      <c r="I134" s="93"/>
      <c r="J134" s="94"/>
      <c r="P134" s="114"/>
      <c r="Q134" s="116"/>
      <c r="R134" s="117"/>
      <c r="S134" s="93"/>
      <c r="T134" s="94"/>
      <c r="U134" s="104"/>
      <c r="V134" s="104"/>
      <c r="W134" s="104"/>
      <c r="X134" s="104"/>
      <c r="Y134" s="104"/>
      <c r="Z134" s="104"/>
      <c r="AB134" s="56">
        <v>132</v>
      </c>
      <c r="AC134" s="57">
        <v>53</v>
      </c>
      <c r="AD134" s="57">
        <v>60</v>
      </c>
      <c r="AE134" s="57">
        <v>66</v>
      </c>
      <c r="AF134" t="str">
        <f t="shared" si="24"/>
        <v/>
      </c>
      <c r="AG134" s="134" t="str">
        <f t="shared" si="25"/>
        <v/>
      </c>
      <c r="AI134" t="str">
        <f t="shared" si="26"/>
        <v/>
      </c>
    </row>
    <row r="135" spans="6:35" ht="18" customHeight="1" x14ac:dyDescent="0.35">
      <c r="F135" s="114"/>
      <c r="G135" s="116"/>
      <c r="H135" s="117"/>
      <c r="I135" s="93"/>
      <c r="J135" s="94"/>
      <c r="P135" s="114"/>
      <c r="Q135" s="116"/>
      <c r="R135" s="117"/>
      <c r="S135" s="93"/>
      <c r="T135" s="94"/>
      <c r="U135" s="104"/>
      <c r="V135" s="104"/>
      <c r="W135" s="104"/>
      <c r="X135" s="104"/>
      <c r="Y135" s="104"/>
      <c r="Z135" s="104"/>
      <c r="AB135" s="56">
        <v>133</v>
      </c>
      <c r="AC135" s="57">
        <v>54</v>
      </c>
      <c r="AD135" s="57">
        <v>60</v>
      </c>
      <c r="AE135" s="57">
        <v>67</v>
      </c>
      <c r="AF135" t="str">
        <f t="shared" si="24"/>
        <v/>
      </c>
      <c r="AG135" s="134" t="str">
        <f t="shared" si="25"/>
        <v/>
      </c>
      <c r="AI135" t="str">
        <f t="shared" si="26"/>
        <v/>
      </c>
    </row>
    <row r="136" spans="6:35" ht="18" customHeight="1" x14ac:dyDescent="0.35">
      <c r="F136" s="114"/>
      <c r="G136" s="116"/>
      <c r="H136" s="117"/>
      <c r="I136" s="93"/>
      <c r="J136" s="94"/>
      <c r="P136" s="114"/>
      <c r="Q136" s="116"/>
      <c r="R136" s="117"/>
      <c r="S136" s="93"/>
      <c r="T136" s="94"/>
      <c r="U136" s="104"/>
      <c r="V136" s="104"/>
      <c r="W136" s="104"/>
      <c r="X136" s="104"/>
      <c r="Y136" s="104"/>
      <c r="Z136" s="104"/>
      <c r="AB136" s="56">
        <v>134</v>
      </c>
      <c r="AC136" s="57">
        <v>54</v>
      </c>
      <c r="AD136" s="57">
        <v>61</v>
      </c>
      <c r="AE136" s="57">
        <v>67</v>
      </c>
      <c r="AF136" t="str">
        <f t="shared" si="24"/>
        <v/>
      </c>
      <c r="AG136" s="134" t="str">
        <f t="shared" si="25"/>
        <v/>
      </c>
      <c r="AI136" t="str">
        <f t="shared" si="26"/>
        <v/>
      </c>
    </row>
    <row r="137" spans="6:35" ht="18" customHeight="1" x14ac:dyDescent="0.35">
      <c r="F137" s="114"/>
      <c r="G137" s="116"/>
      <c r="H137" s="117"/>
      <c r="I137" s="93"/>
      <c r="J137" s="94"/>
      <c r="P137" s="114"/>
      <c r="Q137" s="116"/>
      <c r="R137" s="117"/>
      <c r="S137" s="93"/>
      <c r="T137" s="94"/>
      <c r="U137" s="104"/>
      <c r="V137" s="104"/>
      <c r="W137" s="104"/>
      <c r="X137" s="104"/>
      <c r="Y137" s="104"/>
      <c r="Z137" s="104"/>
      <c r="AB137" s="56">
        <v>135</v>
      </c>
      <c r="AC137" s="57">
        <v>54</v>
      </c>
      <c r="AD137" s="57">
        <v>61</v>
      </c>
      <c r="AE137" s="57">
        <v>68</v>
      </c>
      <c r="AF137" t="str">
        <f t="shared" si="24"/>
        <v/>
      </c>
      <c r="AG137" s="134" t="str">
        <f t="shared" si="25"/>
        <v/>
      </c>
      <c r="AI137" t="str">
        <f t="shared" si="26"/>
        <v/>
      </c>
    </row>
    <row r="138" spans="6:35" ht="18" customHeight="1" x14ac:dyDescent="0.35">
      <c r="F138" s="114"/>
      <c r="G138" s="116"/>
      <c r="H138" s="117"/>
      <c r="I138" s="93"/>
      <c r="J138" s="94"/>
      <c r="P138" s="114"/>
      <c r="Q138" s="116"/>
      <c r="R138" s="117"/>
      <c r="S138" s="93"/>
      <c r="T138" s="94"/>
      <c r="U138" s="104"/>
      <c r="V138" s="104"/>
      <c r="W138" s="104"/>
      <c r="X138" s="104"/>
      <c r="Y138" s="104"/>
      <c r="Z138" s="104"/>
      <c r="AB138" s="56">
        <v>136</v>
      </c>
      <c r="AC138" s="57">
        <v>55</v>
      </c>
      <c r="AD138" s="57">
        <v>62</v>
      </c>
      <c r="AE138" s="57">
        <v>68</v>
      </c>
      <c r="AF138" t="str">
        <f t="shared" si="24"/>
        <v/>
      </c>
      <c r="AG138" s="134" t="str">
        <f t="shared" si="25"/>
        <v/>
      </c>
      <c r="AI138" t="str">
        <f t="shared" si="26"/>
        <v/>
      </c>
    </row>
    <row r="139" spans="6:35" ht="18" customHeight="1" x14ac:dyDescent="0.35">
      <c r="F139" s="114"/>
      <c r="G139" s="116"/>
      <c r="H139" s="117"/>
      <c r="I139" s="93"/>
      <c r="J139" s="94"/>
      <c r="P139" s="114"/>
      <c r="Q139" s="116"/>
      <c r="R139" s="117"/>
      <c r="S139" s="93"/>
      <c r="T139" s="94"/>
      <c r="U139" s="104"/>
      <c r="V139" s="104"/>
      <c r="W139" s="104"/>
      <c r="X139" s="104"/>
      <c r="Y139" s="104"/>
      <c r="Z139" s="104"/>
      <c r="AB139" s="56">
        <v>137</v>
      </c>
      <c r="AC139" s="57">
        <v>55</v>
      </c>
      <c r="AD139" s="57">
        <v>62</v>
      </c>
      <c r="AE139" s="57">
        <v>69</v>
      </c>
      <c r="AF139" t="str">
        <f t="shared" si="24"/>
        <v/>
      </c>
      <c r="AG139" s="134" t="str">
        <f t="shared" si="25"/>
        <v/>
      </c>
      <c r="AI139" t="str">
        <f t="shared" si="26"/>
        <v/>
      </c>
    </row>
    <row r="140" spans="6:35" ht="18" customHeight="1" x14ac:dyDescent="0.35">
      <c r="F140" s="114"/>
      <c r="G140" s="116"/>
      <c r="H140" s="117"/>
      <c r="I140" s="93"/>
      <c r="J140" s="94"/>
      <c r="P140" s="114"/>
      <c r="Q140" s="116"/>
      <c r="R140" s="117"/>
      <c r="S140" s="93"/>
      <c r="T140" s="94"/>
      <c r="U140" s="104"/>
      <c r="V140" s="104"/>
      <c r="W140" s="104"/>
      <c r="X140" s="104"/>
      <c r="Y140" s="104"/>
      <c r="Z140" s="104"/>
      <c r="AB140" s="56">
        <v>138</v>
      </c>
      <c r="AC140" s="57">
        <v>56</v>
      </c>
      <c r="AD140" s="57">
        <v>63</v>
      </c>
      <c r="AE140" s="57">
        <v>69</v>
      </c>
      <c r="AF140" t="str">
        <f t="shared" si="24"/>
        <v/>
      </c>
      <c r="AG140" s="134" t="str">
        <f t="shared" si="25"/>
        <v/>
      </c>
      <c r="AI140" t="str">
        <f t="shared" si="26"/>
        <v/>
      </c>
    </row>
    <row r="141" spans="6:35" ht="18" customHeight="1" x14ac:dyDescent="0.35">
      <c r="F141" s="114"/>
      <c r="G141" s="116"/>
      <c r="H141" s="117"/>
      <c r="I141" s="93"/>
      <c r="J141" s="94"/>
      <c r="P141" s="114"/>
      <c r="Q141" s="116"/>
      <c r="R141" s="117"/>
      <c r="S141" s="93"/>
      <c r="T141" s="94"/>
      <c r="U141" s="104"/>
      <c r="V141" s="104"/>
      <c r="W141" s="104"/>
      <c r="X141" s="104"/>
      <c r="Y141" s="104"/>
      <c r="Z141" s="104"/>
      <c r="AB141" s="56">
        <v>139</v>
      </c>
      <c r="AC141" s="57">
        <v>56</v>
      </c>
      <c r="AD141" s="57">
        <v>63</v>
      </c>
      <c r="AE141" s="57">
        <v>70</v>
      </c>
      <c r="AF141" t="str">
        <f t="shared" si="24"/>
        <v/>
      </c>
      <c r="AG141" s="134" t="str">
        <f t="shared" si="25"/>
        <v/>
      </c>
      <c r="AI141" t="str">
        <f t="shared" si="26"/>
        <v/>
      </c>
    </row>
    <row r="142" spans="6:35" ht="18" customHeight="1" x14ac:dyDescent="0.35">
      <c r="F142" s="114"/>
      <c r="G142" s="116"/>
      <c r="H142" s="117"/>
      <c r="I142" s="93"/>
      <c r="J142" s="94"/>
      <c r="P142" s="114"/>
      <c r="Q142" s="116"/>
      <c r="R142" s="117"/>
      <c r="S142" s="93"/>
      <c r="T142" s="94"/>
      <c r="U142" s="104"/>
      <c r="V142" s="104"/>
      <c r="W142" s="104"/>
      <c r="X142" s="104"/>
      <c r="Y142" s="104"/>
      <c r="Z142" s="104"/>
      <c r="AB142" s="56">
        <v>140</v>
      </c>
      <c r="AC142" s="57">
        <v>56</v>
      </c>
      <c r="AD142" s="57">
        <v>63</v>
      </c>
      <c r="AE142" s="57">
        <v>70</v>
      </c>
      <c r="AF142" t="str">
        <f t="shared" si="24"/>
        <v/>
      </c>
      <c r="AG142" s="134" t="str">
        <f t="shared" si="25"/>
        <v/>
      </c>
      <c r="AI142" t="str">
        <f t="shared" si="26"/>
        <v/>
      </c>
    </row>
    <row r="143" spans="6:35" ht="18" customHeight="1" x14ac:dyDescent="0.35">
      <c r="F143" s="114"/>
      <c r="G143" s="116"/>
      <c r="H143" s="117"/>
      <c r="I143" s="93"/>
      <c r="J143" s="94"/>
      <c r="P143" s="114"/>
      <c r="Q143" s="116"/>
      <c r="R143" s="117"/>
      <c r="S143" s="93"/>
      <c r="T143" s="94"/>
      <c r="U143" s="104"/>
      <c r="V143" s="104"/>
      <c r="W143" s="104"/>
      <c r="X143" s="104"/>
      <c r="Y143" s="104"/>
      <c r="Z143" s="104"/>
      <c r="AB143" s="56">
        <v>141</v>
      </c>
      <c r="AC143" s="57">
        <v>57</v>
      </c>
      <c r="AD143" s="57">
        <v>64</v>
      </c>
      <c r="AE143" s="57">
        <v>71</v>
      </c>
      <c r="AF143" t="str">
        <f t="shared" si="24"/>
        <v/>
      </c>
      <c r="AG143" s="134" t="str">
        <f t="shared" si="25"/>
        <v/>
      </c>
      <c r="AI143" t="str">
        <f t="shared" si="26"/>
        <v/>
      </c>
    </row>
    <row r="144" spans="6:35" ht="18" customHeight="1" x14ac:dyDescent="0.35">
      <c r="F144" s="114"/>
      <c r="G144" s="116"/>
      <c r="H144" s="117"/>
      <c r="I144" s="93"/>
      <c r="J144" s="94"/>
      <c r="P144" s="114"/>
      <c r="Q144" s="116"/>
      <c r="R144" s="117"/>
      <c r="S144" s="93"/>
      <c r="T144" s="94"/>
      <c r="U144" s="104"/>
      <c r="V144" s="104"/>
      <c r="W144" s="104"/>
      <c r="X144" s="104"/>
      <c r="Y144" s="104"/>
      <c r="Z144" s="104"/>
      <c r="AB144" s="56">
        <v>142</v>
      </c>
      <c r="AC144" s="57">
        <v>57</v>
      </c>
      <c r="AD144" s="57">
        <v>64</v>
      </c>
      <c r="AE144" s="57">
        <v>71</v>
      </c>
      <c r="AF144" t="str">
        <f t="shared" si="24"/>
        <v/>
      </c>
      <c r="AG144" s="134" t="str">
        <f t="shared" si="25"/>
        <v/>
      </c>
      <c r="AI144" t="str">
        <f t="shared" si="26"/>
        <v/>
      </c>
    </row>
    <row r="145" spans="6:35" ht="18" customHeight="1" x14ac:dyDescent="0.35">
      <c r="F145" s="114"/>
      <c r="G145" s="116"/>
      <c r="H145" s="117"/>
      <c r="I145" s="93"/>
      <c r="J145" s="94"/>
      <c r="P145" s="114"/>
      <c r="Q145" s="116"/>
      <c r="R145" s="117"/>
      <c r="S145" s="93"/>
      <c r="T145" s="94"/>
      <c r="U145" s="104"/>
      <c r="V145" s="104"/>
      <c r="W145" s="104"/>
      <c r="X145" s="104"/>
      <c r="Y145" s="104"/>
      <c r="Z145" s="104"/>
      <c r="AB145" s="56">
        <v>143</v>
      </c>
      <c r="AC145" s="57">
        <v>58</v>
      </c>
      <c r="AD145" s="57">
        <v>65</v>
      </c>
      <c r="AE145" s="57">
        <v>72</v>
      </c>
      <c r="AF145" t="str">
        <f t="shared" si="24"/>
        <v/>
      </c>
      <c r="AG145" s="134" t="str">
        <f t="shared" si="25"/>
        <v/>
      </c>
      <c r="AI145" t="str">
        <f t="shared" si="26"/>
        <v/>
      </c>
    </row>
    <row r="146" spans="6:35" ht="18" customHeight="1" x14ac:dyDescent="0.35">
      <c r="F146" s="114"/>
      <c r="G146" s="116"/>
      <c r="H146" s="117"/>
      <c r="I146" s="93"/>
      <c r="J146" s="94"/>
      <c r="P146" s="114"/>
      <c r="Q146" s="116"/>
      <c r="R146" s="117"/>
      <c r="S146" s="93"/>
      <c r="T146" s="94"/>
      <c r="U146" s="104"/>
      <c r="V146" s="104"/>
      <c r="W146" s="104"/>
      <c r="X146" s="104"/>
      <c r="Y146" s="104"/>
      <c r="Z146" s="104"/>
      <c r="AB146" s="56">
        <v>144</v>
      </c>
      <c r="AC146" s="57">
        <v>58</v>
      </c>
      <c r="AD146" s="57">
        <v>65</v>
      </c>
      <c r="AE146" s="57">
        <v>72</v>
      </c>
      <c r="AF146" t="str">
        <f t="shared" si="24"/>
        <v/>
      </c>
      <c r="AG146" s="134" t="str">
        <f t="shared" si="25"/>
        <v/>
      </c>
      <c r="AI146" t="str">
        <f t="shared" si="26"/>
        <v/>
      </c>
    </row>
    <row r="147" spans="6:35" ht="18" customHeight="1" x14ac:dyDescent="0.35">
      <c r="F147" s="114"/>
      <c r="G147" s="116"/>
      <c r="H147" s="117"/>
      <c r="I147" s="93"/>
      <c r="J147" s="94"/>
      <c r="P147" s="114"/>
      <c r="Q147" s="116"/>
      <c r="R147" s="117"/>
      <c r="S147" s="93"/>
      <c r="T147" s="94"/>
      <c r="U147" s="104"/>
      <c r="V147" s="104"/>
      <c r="W147" s="104"/>
      <c r="X147" s="104"/>
      <c r="Y147" s="104"/>
      <c r="Z147" s="104"/>
      <c r="AB147" s="56">
        <v>145</v>
      </c>
      <c r="AC147" s="57">
        <v>58</v>
      </c>
      <c r="AD147" s="57">
        <v>66</v>
      </c>
      <c r="AE147" s="57">
        <v>73</v>
      </c>
      <c r="AF147" t="str">
        <f t="shared" si="24"/>
        <v/>
      </c>
      <c r="AG147" s="134" t="str">
        <f t="shared" si="25"/>
        <v/>
      </c>
      <c r="AI147" t="str">
        <f t="shared" si="26"/>
        <v/>
      </c>
    </row>
    <row r="148" spans="6:35" ht="18" customHeight="1" x14ac:dyDescent="0.35">
      <c r="F148" s="114"/>
      <c r="G148" s="116"/>
      <c r="H148" s="117"/>
      <c r="I148" s="93"/>
      <c r="J148" s="94"/>
      <c r="P148" s="114"/>
      <c r="Q148" s="116"/>
      <c r="R148" s="117"/>
      <c r="S148" s="93"/>
      <c r="T148" s="94"/>
      <c r="U148" s="104"/>
      <c r="V148" s="104"/>
      <c r="W148" s="104"/>
      <c r="X148" s="104"/>
      <c r="Y148" s="104"/>
      <c r="Z148" s="104"/>
      <c r="AB148" s="56">
        <v>146</v>
      </c>
      <c r="AC148" s="57">
        <v>59</v>
      </c>
      <c r="AD148" s="57">
        <v>66</v>
      </c>
      <c r="AE148" s="57">
        <v>73</v>
      </c>
      <c r="AF148" t="str">
        <f t="shared" si="24"/>
        <v/>
      </c>
      <c r="AG148" s="134" t="str">
        <f t="shared" si="25"/>
        <v/>
      </c>
      <c r="AI148" t="str">
        <f t="shared" si="26"/>
        <v/>
      </c>
    </row>
    <row r="149" spans="6:35" ht="18" customHeight="1" x14ac:dyDescent="0.35">
      <c r="F149" s="114"/>
      <c r="G149" s="116"/>
      <c r="H149" s="117"/>
      <c r="I149" s="93"/>
      <c r="J149" s="94"/>
      <c r="P149" s="114"/>
      <c r="Q149" s="116"/>
      <c r="R149" s="117"/>
      <c r="S149" s="93"/>
      <c r="T149" s="94"/>
      <c r="U149" s="104"/>
      <c r="V149" s="104"/>
      <c r="W149" s="104"/>
      <c r="X149" s="104"/>
      <c r="Y149" s="104"/>
      <c r="Z149" s="104"/>
      <c r="AB149" s="56">
        <v>147</v>
      </c>
      <c r="AC149" s="57">
        <v>59</v>
      </c>
      <c r="AD149" s="57">
        <v>67</v>
      </c>
      <c r="AE149" s="57">
        <v>74</v>
      </c>
      <c r="AF149" t="str">
        <f t="shared" si="24"/>
        <v/>
      </c>
      <c r="AG149" s="134" t="str">
        <f t="shared" si="25"/>
        <v/>
      </c>
      <c r="AI149" t="str">
        <f t="shared" si="26"/>
        <v/>
      </c>
    </row>
    <row r="150" spans="6:35" ht="18" customHeight="1" x14ac:dyDescent="0.35">
      <c r="F150" s="114"/>
      <c r="G150" s="116"/>
      <c r="H150" s="117"/>
      <c r="I150" s="93"/>
      <c r="J150" s="94"/>
      <c r="P150" s="114"/>
      <c r="Q150" s="116"/>
      <c r="R150" s="117"/>
      <c r="S150" s="93"/>
      <c r="T150" s="94"/>
      <c r="U150" s="104"/>
      <c r="V150" s="104"/>
      <c r="W150" s="104"/>
      <c r="X150" s="104"/>
      <c r="Y150" s="104"/>
      <c r="Z150" s="104"/>
      <c r="AB150" s="56">
        <v>148</v>
      </c>
      <c r="AC150" s="57">
        <v>60</v>
      </c>
      <c r="AD150" s="57">
        <v>67</v>
      </c>
      <c r="AE150" s="57">
        <v>74</v>
      </c>
      <c r="AF150" t="str">
        <f t="shared" si="24"/>
        <v/>
      </c>
      <c r="AG150" s="134" t="str">
        <f t="shared" si="25"/>
        <v/>
      </c>
      <c r="AI150" t="str">
        <f t="shared" si="26"/>
        <v/>
      </c>
    </row>
    <row r="151" spans="6:35" ht="18" customHeight="1" x14ac:dyDescent="0.35">
      <c r="F151" s="114"/>
      <c r="G151" s="116"/>
      <c r="H151" s="117"/>
      <c r="I151" s="93"/>
      <c r="J151" s="94"/>
      <c r="P151" s="114"/>
      <c r="Q151" s="116"/>
      <c r="R151" s="117"/>
      <c r="S151" s="93"/>
      <c r="T151" s="94"/>
      <c r="U151" s="104"/>
      <c r="V151" s="104"/>
      <c r="W151" s="104"/>
      <c r="X151" s="104"/>
      <c r="Y151" s="104"/>
      <c r="Z151" s="104"/>
      <c r="AB151" s="56">
        <v>149</v>
      </c>
      <c r="AC151" s="57">
        <v>60</v>
      </c>
      <c r="AD151" s="57">
        <v>68</v>
      </c>
      <c r="AE151" s="57">
        <v>75</v>
      </c>
      <c r="AF151" t="str">
        <f t="shared" si="24"/>
        <v/>
      </c>
      <c r="AG151" s="134" t="str">
        <f t="shared" si="25"/>
        <v/>
      </c>
      <c r="AI151" t="str">
        <f t="shared" si="26"/>
        <v/>
      </c>
    </row>
    <row r="152" spans="6:35" ht="18" customHeight="1" x14ac:dyDescent="0.35">
      <c r="F152" s="114"/>
      <c r="G152" s="116"/>
      <c r="H152" s="117"/>
      <c r="I152" s="93"/>
      <c r="J152" s="94"/>
      <c r="P152" s="114"/>
      <c r="Q152" s="116"/>
      <c r="R152" s="117"/>
      <c r="S152" s="93"/>
      <c r="T152" s="94"/>
      <c r="U152" s="104"/>
      <c r="V152" s="104"/>
      <c r="W152" s="104"/>
      <c r="X152" s="104"/>
      <c r="Y152" s="104"/>
      <c r="Z152" s="104"/>
      <c r="AB152" s="56">
        <v>150</v>
      </c>
      <c r="AC152" s="57">
        <v>60</v>
      </c>
      <c r="AD152" s="57">
        <v>68</v>
      </c>
      <c r="AE152" s="57">
        <v>75</v>
      </c>
      <c r="AF152" t="str">
        <f t="shared" si="24"/>
        <v/>
      </c>
      <c r="AG152" s="134" t="str">
        <f t="shared" si="25"/>
        <v/>
      </c>
      <c r="AI152" t="str">
        <f t="shared" si="26"/>
        <v/>
      </c>
    </row>
    <row r="153" spans="6:35" ht="18" customHeight="1" x14ac:dyDescent="0.35">
      <c r="F153" s="114"/>
      <c r="G153" s="116"/>
      <c r="H153" s="117"/>
      <c r="I153" s="93"/>
      <c r="J153" s="94"/>
      <c r="P153" s="114"/>
      <c r="Q153" s="116"/>
      <c r="R153" s="117"/>
      <c r="S153" s="93"/>
      <c r="T153" s="94"/>
      <c r="U153" s="104"/>
      <c r="V153" s="104"/>
      <c r="W153" s="104"/>
      <c r="X153" s="104"/>
      <c r="Y153" s="104"/>
      <c r="Z153" s="104"/>
      <c r="AB153" s="56">
        <v>151</v>
      </c>
      <c r="AC153" s="57">
        <v>61</v>
      </c>
      <c r="AD153" s="57">
        <v>68</v>
      </c>
      <c r="AE153" s="57">
        <v>76</v>
      </c>
      <c r="AF153" t="str">
        <f t="shared" si="24"/>
        <v/>
      </c>
      <c r="AG153" s="134" t="str">
        <f t="shared" si="25"/>
        <v/>
      </c>
      <c r="AI153" t="str">
        <f t="shared" si="26"/>
        <v/>
      </c>
    </row>
    <row r="154" spans="6:35" ht="18" customHeight="1" x14ac:dyDescent="0.35">
      <c r="F154" s="114"/>
      <c r="G154" s="116"/>
      <c r="H154" s="117"/>
      <c r="I154" s="93"/>
      <c r="J154" s="94"/>
      <c r="P154" s="114"/>
      <c r="Q154" s="116"/>
      <c r="R154" s="117"/>
      <c r="S154" s="93"/>
      <c r="T154" s="94"/>
      <c r="U154" s="104"/>
      <c r="V154" s="104"/>
      <c r="W154" s="104"/>
      <c r="X154" s="104"/>
      <c r="Y154" s="104"/>
      <c r="Z154" s="104"/>
      <c r="AB154" s="56">
        <v>152</v>
      </c>
      <c r="AC154" s="57">
        <v>61</v>
      </c>
      <c r="AD154" s="57">
        <v>69</v>
      </c>
      <c r="AE154" s="57">
        <v>76</v>
      </c>
      <c r="AF154" t="str">
        <f t="shared" si="24"/>
        <v/>
      </c>
      <c r="AG154" s="134" t="str">
        <f t="shared" si="25"/>
        <v/>
      </c>
      <c r="AI154" t="str">
        <f t="shared" si="26"/>
        <v/>
      </c>
    </row>
    <row r="155" spans="6:35" ht="18" customHeight="1" x14ac:dyDescent="0.35">
      <c r="F155" s="114"/>
      <c r="G155" s="116"/>
      <c r="H155" s="117"/>
      <c r="I155" s="93"/>
      <c r="J155" s="94"/>
      <c r="P155" s="114"/>
      <c r="Q155" s="116"/>
      <c r="R155" s="117"/>
      <c r="S155" s="93"/>
      <c r="T155" s="94"/>
      <c r="U155" s="104"/>
      <c r="V155" s="104"/>
      <c r="W155" s="104"/>
      <c r="X155" s="104"/>
      <c r="Y155" s="104"/>
      <c r="Z155" s="104"/>
      <c r="AB155" s="56">
        <v>153</v>
      </c>
      <c r="AC155" s="57">
        <v>62</v>
      </c>
      <c r="AD155" s="57">
        <v>69</v>
      </c>
      <c r="AE155" s="57">
        <v>77</v>
      </c>
      <c r="AF155" t="str">
        <f t="shared" si="24"/>
        <v/>
      </c>
      <c r="AG155" s="134" t="str">
        <f t="shared" si="25"/>
        <v/>
      </c>
      <c r="AI155" t="str">
        <f t="shared" si="26"/>
        <v/>
      </c>
    </row>
    <row r="156" spans="6:35" ht="18" customHeight="1" x14ac:dyDescent="0.35">
      <c r="F156" s="114"/>
      <c r="G156" s="116"/>
      <c r="H156" s="117"/>
      <c r="I156" s="93"/>
      <c r="J156" s="94"/>
      <c r="P156" s="114"/>
      <c r="Q156" s="116"/>
      <c r="R156" s="117"/>
      <c r="S156" s="93"/>
      <c r="T156" s="94"/>
      <c r="U156" s="104"/>
      <c r="V156" s="104"/>
      <c r="W156" s="104"/>
      <c r="X156" s="104"/>
      <c r="Y156" s="104"/>
      <c r="Z156" s="104"/>
      <c r="AB156" s="56">
        <v>154</v>
      </c>
      <c r="AC156" s="57">
        <v>62</v>
      </c>
      <c r="AD156" s="57">
        <v>70</v>
      </c>
      <c r="AE156" s="57">
        <v>77</v>
      </c>
      <c r="AF156" t="str">
        <f t="shared" si="24"/>
        <v/>
      </c>
      <c r="AG156" s="134" t="str">
        <f t="shared" si="25"/>
        <v/>
      </c>
      <c r="AI156" t="str">
        <f t="shared" si="26"/>
        <v/>
      </c>
    </row>
    <row r="157" spans="6:35" ht="18" customHeight="1" x14ac:dyDescent="0.35">
      <c r="F157" s="114"/>
      <c r="G157" s="116"/>
      <c r="H157" s="117"/>
      <c r="I157" s="93"/>
      <c r="J157" s="94"/>
      <c r="P157" s="114"/>
      <c r="Q157" s="116"/>
      <c r="R157" s="117"/>
      <c r="S157" s="93"/>
      <c r="T157" s="94"/>
      <c r="U157" s="104"/>
      <c r="V157" s="104"/>
      <c r="W157" s="104"/>
      <c r="X157" s="104"/>
      <c r="Y157" s="104"/>
      <c r="Z157" s="104"/>
      <c r="AB157" s="56">
        <v>155</v>
      </c>
      <c r="AC157" s="57">
        <v>62</v>
      </c>
      <c r="AD157" s="57">
        <v>70</v>
      </c>
      <c r="AE157" s="57">
        <v>78</v>
      </c>
      <c r="AF157" t="str">
        <f t="shared" si="24"/>
        <v/>
      </c>
      <c r="AG157" s="134" t="str">
        <f t="shared" si="25"/>
        <v/>
      </c>
      <c r="AI157" t="str">
        <f t="shared" si="26"/>
        <v/>
      </c>
    </row>
    <row r="158" spans="6:35" ht="18" customHeight="1" x14ac:dyDescent="0.35">
      <c r="F158" s="114"/>
      <c r="G158" s="116"/>
      <c r="H158" s="117"/>
      <c r="I158" s="93"/>
      <c r="J158" s="94"/>
      <c r="P158" s="114"/>
      <c r="Q158" s="116"/>
      <c r="R158" s="117"/>
      <c r="S158" s="93"/>
      <c r="T158" s="94"/>
      <c r="U158" s="104"/>
      <c r="V158" s="104"/>
      <c r="W158" s="104"/>
      <c r="X158" s="104"/>
      <c r="Y158" s="104"/>
      <c r="Z158" s="104"/>
      <c r="AB158" s="56">
        <v>156</v>
      </c>
      <c r="AC158" s="57">
        <v>63</v>
      </c>
      <c r="AD158" s="57">
        <v>71</v>
      </c>
      <c r="AE158" s="57">
        <v>78</v>
      </c>
      <c r="AF158" t="str">
        <f t="shared" si="24"/>
        <v/>
      </c>
      <c r="AG158" s="134" t="str">
        <f t="shared" si="25"/>
        <v/>
      </c>
      <c r="AI158" t="str">
        <f t="shared" si="26"/>
        <v/>
      </c>
    </row>
    <row r="159" spans="6:35" ht="18" customHeight="1" x14ac:dyDescent="0.35">
      <c r="F159" s="114"/>
      <c r="G159" s="116"/>
      <c r="H159" s="117"/>
      <c r="I159" s="93"/>
      <c r="J159" s="94"/>
      <c r="P159" s="114"/>
      <c r="Q159" s="116"/>
      <c r="R159" s="117"/>
      <c r="S159" s="93"/>
      <c r="T159" s="94"/>
      <c r="U159" s="104"/>
      <c r="V159" s="104"/>
      <c r="W159" s="104"/>
      <c r="X159" s="104"/>
      <c r="Y159" s="104"/>
      <c r="Z159" s="104"/>
      <c r="AB159" s="56">
        <v>157</v>
      </c>
      <c r="AC159" s="57">
        <v>63</v>
      </c>
      <c r="AD159" s="57">
        <v>71</v>
      </c>
      <c r="AE159" s="57">
        <v>79</v>
      </c>
      <c r="AF159" t="str">
        <f t="shared" si="24"/>
        <v/>
      </c>
      <c r="AG159" s="134" t="str">
        <f t="shared" si="25"/>
        <v/>
      </c>
      <c r="AI159" t="str">
        <f t="shared" si="26"/>
        <v/>
      </c>
    </row>
    <row r="160" spans="6:35" ht="18" customHeight="1" x14ac:dyDescent="0.35">
      <c r="F160" s="114"/>
      <c r="G160" s="116"/>
      <c r="H160" s="117"/>
      <c r="I160" s="93"/>
      <c r="J160" s="94"/>
      <c r="P160" s="114"/>
      <c r="Q160" s="116"/>
      <c r="R160" s="117"/>
      <c r="S160" s="93"/>
      <c r="T160" s="94"/>
      <c r="U160" s="104"/>
      <c r="V160" s="104"/>
      <c r="W160" s="104"/>
      <c r="X160" s="104"/>
      <c r="Y160" s="104"/>
      <c r="Z160" s="104"/>
      <c r="AB160" s="56">
        <v>158</v>
      </c>
      <c r="AC160" s="57">
        <v>64</v>
      </c>
      <c r="AD160" s="57">
        <v>72</v>
      </c>
      <c r="AE160" s="57">
        <v>79</v>
      </c>
      <c r="AF160" t="str">
        <f t="shared" si="24"/>
        <v/>
      </c>
      <c r="AG160" s="134" t="str">
        <f t="shared" si="25"/>
        <v/>
      </c>
      <c r="AI160" t="str">
        <f t="shared" si="26"/>
        <v/>
      </c>
    </row>
    <row r="161" spans="6:35" ht="18" customHeight="1" x14ac:dyDescent="0.35">
      <c r="F161" s="114"/>
      <c r="G161" s="116"/>
      <c r="H161" s="117"/>
      <c r="I161" s="93"/>
      <c r="J161" s="94"/>
      <c r="P161" s="114"/>
      <c r="Q161" s="116"/>
      <c r="R161" s="117"/>
      <c r="S161" s="93"/>
      <c r="T161" s="94"/>
      <c r="U161" s="104"/>
      <c r="V161" s="104"/>
      <c r="W161" s="104"/>
      <c r="X161" s="104"/>
      <c r="Y161" s="104"/>
      <c r="Z161" s="104"/>
      <c r="AB161" s="56">
        <v>159</v>
      </c>
      <c r="AC161" s="57">
        <v>64</v>
      </c>
      <c r="AD161" s="57">
        <v>72</v>
      </c>
      <c r="AE161" s="57">
        <v>80</v>
      </c>
      <c r="AF161" t="str">
        <f t="shared" si="24"/>
        <v/>
      </c>
      <c r="AG161" s="134" t="str">
        <f t="shared" si="25"/>
        <v/>
      </c>
      <c r="AI161" t="str">
        <f t="shared" si="26"/>
        <v/>
      </c>
    </row>
    <row r="162" spans="6:35" ht="18" customHeight="1" x14ac:dyDescent="0.35">
      <c r="F162" s="114"/>
      <c r="G162" s="116"/>
      <c r="H162" s="117"/>
      <c r="I162" s="93"/>
      <c r="J162" s="94"/>
      <c r="P162" s="114"/>
      <c r="Q162" s="116"/>
      <c r="R162" s="117"/>
      <c r="S162" s="93"/>
      <c r="T162" s="94"/>
      <c r="U162" s="104"/>
      <c r="V162" s="104"/>
      <c r="W162" s="104"/>
      <c r="X162" s="104"/>
      <c r="Y162" s="104"/>
      <c r="Z162" s="104"/>
      <c r="AB162" s="56">
        <v>160</v>
      </c>
      <c r="AC162" s="57">
        <v>64</v>
      </c>
      <c r="AD162" s="57">
        <v>72</v>
      </c>
      <c r="AE162" s="57">
        <v>80</v>
      </c>
      <c r="AF162" t="str">
        <f t="shared" si="24"/>
        <v/>
      </c>
      <c r="AG162" s="134" t="str">
        <f t="shared" si="25"/>
        <v/>
      </c>
      <c r="AI162" t="str">
        <f t="shared" si="26"/>
        <v/>
      </c>
    </row>
    <row r="163" spans="6:35" ht="18" customHeight="1" x14ac:dyDescent="0.35">
      <c r="F163" s="114"/>
      <c r="G163" s="116"/>
      <c r="H163" s="117"/>
      <c r="I163" s="93"/>
      <c r="J163" s="94"/>
      <c r="P163" s="114"/>
      <c r="Q163" s="116"/>
      <c r="R163" s="117"/>
      <c r="S163" s="93"/>
      <c r="T163" s="94"/>
      <c r="U163" s="104"/>
      <c r="V163" s="104"/>
      <c r="W163" s="104"/>
      <c r="X163" s="104"/>
      <c r="Y163" s="104"/>
      <c r="Z163" s="104"/>
      <c r="AB163" s="56">
        <v>161</v>
      </c>
      <c r="AC163" s="57">
        <v>65</v>
      </c>
      <c r="AD163" s="57">
        <v>73</v>
      </c>
      <c r="AE163" s="57">
        <v>81</v>
      </c>
      <c r="AF163" t="str">
        <f t="shared" si="24"/>
        <v/>
      </c>
      <c r="AG163" s="134" t="str">
        <f t="shared" si="25"/>
        <v/>
      </c>
      <c r="AI163" t="str">
        <f t="shared" si="26"/>
        <v/>
      </c>
    </row>
    <row r="164" spans="6:35" ht="18" customHeight="1" x14ac:dyDescent="0.35">
      <c r="F164" s="114"/>
      <c r="G164" s="116"/>
      <c r="H164" s="117"/>
      <c r="I164" s="93"/>
      <c r="J164" s="94"/>
      <c r="P164" s="114"/>
      <c r="Q164" s="116"/>
      <c r="R164" s="117"/>
      <c r="S164" s="93"/>
      <c r="T164" s="94"/>
      <c r="U164" s="104"/>
      <c r="V164" s="104"/>
      <c r="W164" s="104"/>
      <c r="X164" s="104"/>
      <c r="Y164" s="104"/>
      <c r="Z164" s="104"/>
      <c r="AB164" s="56">
        <v>162</v>
      </c>
      <c r="AC164" s="57">
        <v>65</v>
      </c>
      <c r="AD164" s="57">
        <v>73</v>
      </c>
      <c r="AE164" s="57">
        <v>81</v>
      </c>
      <c r="AF164" t="str">
        <f t="shared" si="24"/>
        <v/>
      </c>
      <c r="AG164" s="134" t="str">
        <f t="shared" si="25"/>
        <v/>
      </c>
      <c r="AI164" t="str">
        <f t="shared" si="26"/>
        <v/>
      </c>
    </row>
    <row r="165" spans="6:35" ht="18" customHeight="1" x14ac:dyDescent="0.35">
      <c r="F165" s="114"/>
      <c r="G165" s="116"/>
      <c r="H165" s="117"/>
      <c r="I165" s="93"/>
      <c r="J165" s="94"/>
      <c r="P165" s="114"/>
      <c r="Q165" s="116"/>
      <c r="R165" s="117"/>
      <c r="S165" s="93"/>
      <c r="T165" s="94"/>
      <c r="U165" s="104"/>
      <c r="V165" s="104"/>
      <c r="W165" s="104"/>
      <c r="X165" s="104"/>
      <c r="Y165" s="104"/>
      <c r="Z165" s="104"/>
      <c r="AB165" s="56">
        <v>163</v>
      </c>
      <c r="AC165" s="57">
        <v>66</v>
      </c>
      <c r="AD165" s="57">
        <v>74</v>
      </c>
      <c r="AE165" s="57">
        <v>82</v>
      </c>
      <c r="AF165" t="str">
        <f t="shared" si="24"/>
        <v/>
      </c>
      <c r="AG165" s="134" t="str">
        <f t="shared" si="25"/>
        <v/>
      </c>
      <c r="AI165" t="str">
        <f t="shared" si="26"/>
        <v/>
      </c>
    </row>
    <row r="166" spans="6:35" ht="18" customHeight="1" x14ac:dyDescent="0.35">
      <c r="F166" s="114"/>
      <c r="G166" s="116"/>
      <c r="H166" s="117"/>
      <c r="I166" s="93"/>
      <c r="J166" s="94"/>
      <c r="P166" s="114"/>
      <c r="Q166" s="116"/>
      <c r="R166" s="117"/>
      <c r="S166" s="93"/>
      <c r="T166" s="94"/>
      <c r="U166" s="104"/>
      <c r="V166" s="104"/>
      <c r="W166" s="104"/>
      <c r="X166" s="104"/>
      <c r="Y166" s="104"/>
      <c r="Z166" s="104"/>
      <c r="AB166" s="56">
        <v>164</v>
      </c>
      <c r="AC166" s="57">
        <v>66</v>
      </c>
      <c r="AD166" s="57">
        <v>74</v>
      </c>
      <c r="AE166" s="57">
        <v>82</v>
      </c>
      <c r="AF166" t="str">
        <f t="shared" si="24"/>
        <v/>
      </c>
      <c r="AG166" s="134" t="str">
        <f t="shared" si="25"/>
        <v/>
      </c>
      <c r="AI166" t="str">
        <f t="shared" si="26"/>
        <v/>
      </c>
    </row>
    <row r="167" spans="6:35" ht="18" customHeight="1" x14ac:dyDescent="0.35">
      <c r="F167" s="114"/>
      <c r="G167" s="116"/>
      <c r="H167" s="117"/>
      <c r="I167" s="93"/>
      <c r="J167" s="94"/>
      <c r="K167" s="114"/>
      <c r="L167" s="116"/>
      <c r="M167" s="117"/>
      <c r="N167" s="93"/>
      <c r="O167" s="94"/>
      <c r="P167" s="114"/>
      <c r="Q167" s="116"/>
      <c r="R167" s="117"/>
      <c r="S167" s="93"/>
      <c r="T167" s="94"/>
      <c r="U167" s="104"/>
      <c r="V167" s="104"/>
      <c r="W167" s="104"/>
      <c r="X167" s="104"/>
      <c r="Y167" s="104"/>
      <c r="Z167" s="104"/>
      <c r="AB167" s="56">
        <v>165</v>
      </c>
      <c r="AC167" s="57">
        <v>66</v>
      </c>
      <c r="AD167" s="57">
        <v>75</v>
      </c>
      <c r="AE167" s="57">
        <v>83</v>
      </c>
      <c r="AF167" t="str">
        <f t="shared" ref="AF167:AF210" si="27">IF(E$5&gt;=$U5,(0.9563*(E$5*$U5)^(-0.5937))/(0.9593*E$5^(0.09226-0.04832*LN(E$5))+0.0762*LN(E$5))/(SQRT(1.035-0.000004*(E$5-75.82)^2)-0.003956*LN(E$5))/(0.9995+0.00004428*E$5-0.0000009458*E$5^2+0.000000006169*E$5^3),"")</f>
        <v/>
      </c>
      <c r="AG167" s="134" t="str">
        <f t="shared" ref="AG167:AG210" si="28">IF(U5="","",IF(U5&lt;=E$5,ROUND(((-0.3881+$U5)/(-0.1837-0.9021*E$5^2)+1.57/E$5)/(1.016-0.1248/E$5+0.1208/E$5^2),5),""))</f>
        <v/>
      </c>
      <c r="AI167" t="str">
        <f t="shared" ref="AI167:AI210" si="29">IF(AF$6&gt;=$U5,(0.9563*(AF$6*$U5)^(-0.5937))/(0.9593*AF$6^(0.09226-0.04832*LN(AF$6))+0.0762*LN(AF$6))/(SQRT(1.035-0.000004*(AF$6-75.82)^2)-0.003956*LN(AF$6))/(0.9995+0.00004428*AF$6-0.0000009458*AF$6^2+0.000000006169*AF$6^3),"")</f>
        <v/>
      </c>
    </row>
    <row r="168" spans="6:35" ht="18" customHeight="1" x14ac:dyDescent="0.35">
      <c r="F168" s="114"/>
      <c r="G168" s="116"/>
      <c r="H168" s="117"/>
      <c r="I168" s="93"/>
      <c r="J168" s="94"/>
      <c r="K168" s="114"/>
      <c r="L168" s="116"/>
      <c r="M168" s="117"/>
      <c r="N168" s="93"/>
      <c r="O168" s="94"/>
      <c r="P168" s="114"/>
      <c r="Q168" s="116"/>
      <c r="R168" s="117"/>
      <c r="S168" s="93"/>
      <c r="T168" s="94"/>
      <c r="U168" s="104"/>
      <c r="V168" s="104"/>
      <c r="W168" s="104"/>
      <c r="X168" s="104"/>
      <c r="Y168" s="104"/>
      <c r="Z168" s="104"/>
      <c r="AB168" s="56">
        <v>166</v>
      </c>
      <c r="AC168" s="57">
        <v>67</v>
      </c>
      <c r="AD168" s="57">
        <v>75</v>
      </c>
      <c r="AE168" s="57">
        <v>83</v>
      </c>
      <c r="AF168" t="str">
        <f t="shared" si="27"/>
        <v/>
      </c>
      <c r="AG168" s="134" t="str">
        <f t="shared" si="28"/>
        <v/>
      </c>
      <c r="AI168" t="str">
        <f t="shared" si="29"/>
        <v/>
      </c>
    </row>
    <row r="169" spans="6:35" ht="18" customHeight="1" x14ac:dyDescent="0.35">
      <c r="F169" s="114"/>
      <c r="G169" s="116"/>
      <c r="H169" s="117"/>
      <c r="I169" s="93"/>
      <c r="J169" s="94"/>
      <c r="K169" s="114"/>
      <c r="L169" s="116"/>
      <c r="M169" s="117"/>
      <c r="N169" s="93"/>
      <c r="O169" s="94"/>
      <c r="P169" s="114"/>
      <c r="Q169" s="116"/>
      <c r="R169" s="117"/>
      <c r="S169" s="93"/>
      <c r="T169" s="94"/>
      <c r="U169" s="104"/>
      <c r="V169" s="104"/>
      <c r="W169" s="104"/>
      <c r="X169" s="104"/>
      <c r="Y169" s="104"/>
      <c r="Z169" s="104"/>
      <c r="AB169" s="56">
        <v>167</v>
      </c>
      <c r="AC169" s="57">
        <v>67</v>
      </c>
      <c r="AD169" s="57">
        <v>76</v>
      </c>
      <c r="AE169" s="57">
        <v>84</v>
      </c>
      <c r="AF169" t="str">
        <f t="shared" si="27"/>
        <v/>
      </c>
      <c r="AG169" s="134" t="str">
        <f t="shared" si="28"/>
        <v/>
      </c>
      <c r="AI169" t="str">
        <f t="shared" si="29"/>
        <v/>
      </c>
    </row>
    <row r="170" spans="6:35" ht="18" customHeight="1" x14ac:dyDescent="0.35">
      <c r="F170" s="114"/>
      <c r="G170" s="116"/>
      <c r="H170" s="117"/>
      <c r="I170" s="93"/>
      <c r="J170" s="94"/>
      <c r="K170" s="114"/>
      <c r="L170" s="116"/>
      <c r="M170" s="117"/>
      <c r="N170" s="93"/>
      <c r="O170" s="94"/>
      <c r="P170" s="114"/>
      <c r="Q170" s="116"/>
      <c r="R170" s="117"/>
      <c r="S170" s="93"/>
      <c r="T170" s="94"/>
      <c r="U170" s="104"/>
      <c r="V170" s="104"/>
      <c r="W170" s="104"/>
      <c r="X170" s="104"/>
      <c r="Y170" s="104"/>
      <c r="Z170" s="104"/>
      <c r="AB170" s="56">
        <v>168</v>
      </c>
      <c r="AC170" s="57">
        <v>68</v>
      </c>
      <c r="AD170" s="57">
        <v>76</v>
      </c>
      <c r="AE170" s="57">
        <v>84</v>
      </c>
      <c r="AF170" t="str">
        <f t="shared" si="27"/>
        <v/>
      </c>
      <c r="AG170" s="134" t="str">
        <f t="shared" si="28"/>
        <v/>
      </c>
      <c r="AI170" t="str">
        <f t="shared" si="29"/>
        <v/>
      </c>
    </row>
    <row r="171" spans="6:35" ht="18" customHeight="1" x14ac:dyDescent="0.35">
      <c r="F171" s="114"/>
      <c r="G171" s="116"/>
      <c r="H171" s="117"/>
      <c r="I171" s="93"/>
      <c r="J171" s="94"/>
      <c r="K171" s="114"/>
      <c r="L171" s="116"/>
      <c r="M171" s="117"/>
      <c r="N171" s="93"/>
      <c r="O171" s="94"/>
      <c r="P171" s="114"/>
      <c r="Q171" s="116"/>
      <c r="R171" s="117"/>
      <c r="S171" s="93"/>
      <c r="T171" s="94"/>
      <c r="U171" s="104"/>
      <c r="V171" s="104"/>
      <c r="W171" s="104"/>
      <c r="X171" s="104"/>
      <c r="Y171" s="104"/>
      <c r="Z171" s="104"/>
      <c r="AB171" s="56">
        <v>169</v>
      </c>
      <c r="AC171" s="57">
        <v>68</v>
      </c>
      <c r="AD171" s="57">
        <v>77</v>
      </c>
      <c r="AE171" s="57">
        <v>85</v>
      </c>
      <c r="AF171" t="str">
        <f t="shared" si="27"/>
        <v/>
      </c>
      <c r="AG171" s="134" t="str">
        <f t="shared" si="28"/>
        <v/>
      </c>
      <c r="AI171" t="str">
        <f t="shared" si="29"/>
        <v/>
      </c>
    </row>
    <row r="172" spans="6:35" ht="18" customHeight="1" x14ac:dyDescent="0.35">
      <c r="F172" s="114"/>
      <c r="G172" s="116"/>
      <c r="H172" s="117"/>
      <c r="I172" s="93"/>
      <c r="J172" s="94"/>
      <c r="K172" s="114"/>
      <c r="L172" s="116"/>
      <c r="M172" s="117"/>
      <c r="N172" s="93"/>
      <c r="O172" s="94"/>
      <c r="P172" s="114"/>
      <c r="Q172" s="116"/>
      <c r="R172" s="117"/>
      <c r="S172" s="93"/>
      <c r="T172" s="94"/>
      <c r="U172" s="104"/>
      <c r="V172" s="104"/>
      <c r="W172" s="104"/>
      <c r="X172" s="104"/>
      <c r="Y172" s="104"/>
      <c r="Z172" s="104"/>
      <c r="AB172" s="56">
        <v>170</v>
      </c>
      <c r="AC172" s="57">
        <v>68</v>
      </c>
      <c r="AD172" s="57">
        <v>77</v>
      </c>
      <c r="AE172" s="57">
        <v>85</v>
      </c>
      <c r="AF172" t="str">
        <f t="shared" si="27"/>
        <v/>
      </c>
      <c r="AG172" s="134" t="str">
        <f t="shared" si="28"/>
        <v/>
      </c>
      <c r="AI172" t="str">
        <f t="shared" si="29"/>
        <v/>
      </c>
    </row>
    <row r="173" spans="6:35" ht="18" customHeight="1" x14ac:dyDescent="0.35">
      <c r="F173" s="114"/>
      <c r="G173" s="116"/>
      <c r="H173" s="117"/>
      <c r="I173" s="93"/>
      <c r="J173" s="94"/>
      <c r="K173" s="114"/>
      <c r="L173" s="116"/>
      <c r="M173" s="117"/>
      <c r="N173" s="93"/>
      <c r="O173" s="94"/>
      <c r="P173" s="114"/>
      <c r="Q173" s="116"/>
      <c r="R173" s="117"/>
      <c r="S173" s="93"/>
      <c r="T173" s="94"/>
      <c r="U173" s="104"/>
      <c r="V173" s="104"/>
      <c r="W173" s="104"/>
      <c r="X173" s="104"/>
      <c r="Y173" s="104"/>
      <c r="Z173" s="104"/>
      <c r="AB173" s="56">
        <v>171</v>
      </c>
      <c r="AC173" s="57">
        <v>69</v>
      </c>
      <c r="AD173" s="57">
        <v>77</v>
      </c>
      <c r="AE173" s="57">
        <v>86</v>
      </c>
      <c r="AF173" t="str">
        <f t="shared" si="27"/>
        <v/>
      </c>
      <c r="AG173" s="134" t="str">
        <f t="shared" si="28"/>
        <v/>
      </c>
      <c r="AI173" t="str">
        <f t="shared" si="29"/>
        <v/>
      </c>
    </row>
    <row r="174" spans="6:35" ht="18" customHeight="1" x14ac:dyDescent="0.35">
      <c r="F174" s="114"/>
      <c r="G174" s="116"/>
      <c r="H174" s="117"/>
      <c r="I174" s="93"/>
      <c r="J174" s="94"/>
      <c r="K174" s="114"/>
      <c r="L174" s="116"/>
      <c r="M174" s="117"/>
      <c r="N174" s="93"/>
      <c r="O174" s="94"/>
      <c r="P174" s="114"/>
      <c r="Q174" s="116"/>
      <c r="R174" s="117"/>
      <c r="S174" s="93"/>
      <c r="T174" s="94"/>
      <c r="U174" s="104"/>
      <c r="V174" s="104"/>
      <c r="W174" s="104"/>
      <c r="X174" s="104"/>
      <c r="Y174" s="104"/>
      <c r="Z174" s="104"/>
      <c r="AB174" s="56">
        <v>172</v>
      </c>
      <c r="AC174" s="57">
        <v>69</v>
      </c>
      <c r="AD174" s="57">
        <v>78</v>
      </c>
      <c r="AE174" s="57">
        <v>86</v>
      </c>
      <c r="AF174" t="str">
        <f t="shared" si="27"/>
        <v/>
      </c>
      <c r="AG174" s="134" t="str">
        <f t="shared" si="28"/>
        <v/>
      </c>
      <c r="AI174" t="str">
        <f t="shared" si="29"/>
        <v/>
      </c>
    </row>
    <row r="175" spans="6:35" ht="18" customHeight="1" x14ac:dyDescent="0.35">
      <c r="F175" s="114"/>
      <c r="G175" s="116"/>
      <c r="H175" s="117"/>
      <c r="I175" s="93"/>
      <c r="J175" s="94"/>
      <c r="K175" s="114"/>
      <c r="L175" s="116"/>
      <c r="M175" s="117"/>
      <c r="N175" s="93"/>
      <c r="O175" s="94"/>
      <c r="P175" s="114"/>
      <c r="Q175" s="116"/>
      <c r="R175" s="117"/>
      <c r="S175" s="93"/>
      <c r="T175" s="94"/>
      <c r="U175" s="104"/>
      <c r="V175" s="104"/>
      <c r="W175" s="104"/>
      <c r="X175" s="104"/>
      <c r="Y175" s="104"/>
      <c r="Z175" s="104"/>
      <c r="AB175" s="56">
        <v>173</v>
      </c>
      <c r="AC175" s="57">
        <v>70</v>
      </c>
      <c r="AD175" s="57">
        <v>78</v>
      </c>
      <c r="AE175" s="57">
        <v>87</v>
      </c>
      <c r="AF175" t="str">
        <f t="shared" si="27"/>
        <v/>
      </c>
      <c r="AG175" s="134" t="str">
        <f t="shared" si="28"/>
        <v/>
      </c>
      <c r="AI175" t="str">
        <f t="shared" si="29"/>
        <v/>
      </c>
    </row>
    <row r="176" spans="6:35" ht="18" customHeight="1" x14ac:dyDescent="0.35">
      <c r="F176" s="114"/>
      <c r="G176" s="116"/>
      <c r="H176" s="117"/>
      <c r="I176" s="93"/>
      <c r="J176" s="94"/>
      <c r="K176" s="114"/>
      <c r="L176" s="116"/>
      <c r="M176" s="117"/>
      <c r="N176" s="93"/>
      <c r="O176" s="94"/>
      <c r="P176" s="114"/>
      <c r="Q176" s="116"/>
      <c r="R176" s="117"/>
      <c r="S176" s="93"/>
      <c r="T176" s="94"/>
      <c r="U176" s="104"/>
      <c r="V176" s="104"/>
      <c r="W176" s="104"/>
      <c r="X176" s="104"/>
      <c r="Y176" s="104"/>
      <c r="Z176" s="104"/>
      <c r="AB176" s="56">
        <v>174</v>
      </c>
      <c r="AC176" s="57">
        <v>70</v>
      </c>
      <c r="AD176" s="57">
        <v>79</v>
      </c>
      <c r="AE176" s="57">
        <v>87</v>
      </c>
      <c r="AF176" t="str">
        <f t="shared" si="27"/>
        <v/>
      </c>
      <c r="AG176" s="134" t="str">
        <f t="shared" si="28"/>
        <v/>
      </c>
      <c r="AI176" t="str">
        <f t="shared" si="29"/>
        <v/>
      </c>
    </row>
    <row r="177" spans="6:35" ht="18" customHeight="1" x14ac:dyDescent="0.35">
      <c r="F177" s="114"/>
      <c r="G177" s="116"/>
      <c r="H177" s="117"/>
      <c r="I177" s="93"/>
      <c r="J177" s="94"/>
      <c r="K177" s="114"/>
      <c r="L177" s="116"/>
      <c r="M177" s="117"/>
      <c r="N177" s="93"/>
      <c r="O177" s="94"/>
      <c r="P177" s="114"/>
      <c r="Q177" s="116"/>
      <c r="R177" s="117"/>
      <c r="S177" s="93"/>
      <c r="T177" s="94"/>
      <c r="U177" s="104"/>
      <c r="V177" s="104"/>
      <c r="W177" s="104"/>
      <c r="X177" s="104"/>
      <c r="Y177" s="104"/>
      <c r="Z177" s="104"/>
      <c r="AB177" s="56">
        <v>175</v>
      </c>
      <c r="AC177" s="57">
        <v>70</v>
      </c>
      <c r="AD177" s="57">
        <v>79</v>
      </c>
      <c r="AE177" s="57">
        <v>88</v>
      </c>
      <c r="AF177" t="str">
        <f t="shared" si="27"/>
        <v/>
      </c>
      <c r="AG177" s="134" t="str">
        <f t="shared" si="28"/>
        <v/>
      </c>
      <c r="AI177" t="str">
        <f t="shared" si="29"/>
        <v/>
      </c>
    </row>
    <row r="178" spans="6:35" ht="18" customHeight="1" x14ac:dyDescent="0.35">
      <c r="F178" s="114"/>
      <c r="G178" s="116"/>
      <c r="H178" s="117"/>
      <c r="I178" s="93"/>
      <c r="J178" s="94"/>
      <c r="K178" s="114"/>
      <c r="L178" s="116"/>
      <c r="M178" s="117"/>
      <c r="N178" s="93"/>
      <c r="O178" s="94"/>
      <c r="P178" s="114"/>
      <c r="Q178" s="116"/>
      <c r="R178" s="117"/>
      <c r="S178" s="93"/>
      <c r="T178" s="94"/>
      <c r="U178" s="104"/>
      <c r="V178" s="104"/>
      <c r="W178" s="104"/>
      <c r="X178" s="104"/>
      <c r="Y178" s="104"/>
      <c r="Z178" s="104"/>
      <c r="AB178" s="56">
        <v>176</v>
      </c>
      <c r="AC178" s="57">
        <v>71</v>
      </c>
      <c r="AD178" s="57">
        <v>80</v>
      </c>
      <c r="AE178" s="57">
        <v>88</v>
      </c>
      <c r="AF178" t="str">
        <f t="shared" si="27"/>
        <v/>
      </c>
      <c r="AG178" s="134" t="str">
        <f t="shared" si="28"/>
        <v/>
      </c>
      <c r="AI178" t="str">
        <f t="shared" si="29"/>
        <v/>
      </c>
    </row>
    <row r="179" spans="6:35" ht="18" customHeight="1" x14ac:dyDescent="0.35">
      <c r="F179" s="114"/>
      <c r="G179" s="116"/>
      <c r="H179" s="117"/>
      <c r="I179" s="93"/>
      <c r="J179" s="94"/>
      <c r="K179" s="114"/>
      <c r="L179" s="116"/>
      <c r="M179" s="117"/>
      <c r="N179" s="93"/>
      <c r="O179" s="94"/>
      <c r="P179" s="114"/>
      <c r="Q179" s="116"/>
      <c r="R179" s="117"/>
      <c r="S179" s="93"/>
      <c r="T179" s="94"/>
      <c r="U179" s="104"/>
      <c r="V179" s="104"/>
      <c r="W179" s="104"/>
      <c r="X179" s="104"/>
      <c r="Y179" s="104"/>
      <c r="Z179" s="104"/>
      <c r="AB179" s="56">
        <v>177</v>
      </c>
      <c r="AC179" s="57">
        <v>71</v>
      </c>
      <c r="AD179" s="57">
        <v>80</v>
      </c>
      <c r="AE179" s="57">
        <v>89</v>
      </c>
      <c r="AF179" t="str">
        <f t="shared" si="27"/>
        <v/>
      </c>
      <c r="AG179" s="134" t="str">
        <f t="shared" si="28"/>
        <v/>
      </c>
      <c r="AI179" t="str">
        <f t="shared" si="29"/>
        <v/>
      </c>
    </row>
    <row r="180" spans="6:35" ht="18" customHeight="1" x14ac:dyDescent="0.35">
      <c r="F180" s="114"/>
      <c r="G180" s="116"/>
      <c r="H180" s="117"/>
      <c r="I180" s="93"/>
      <c r="J180" s="94"/>
      <c r="K180" s="114"/>
      <c r="L180" s="116"/>
      <c r="M180" s="117"/>
      <c r="N180" s="93"/>
      <c r="O180" s="94"/>
      <c r="P180" s="114"/>
      <c r="Q180" s="116"/>
      <c r="R180" s="117"/>
      <c r="S180" s="93"/>
      <c r="T180" s="94"/>
      <c r="U180" s="104"/>
      <c r="V180" s="104"/>
      <c r="W180" s="104"/>
      <c r="X180" s="104"/>
      <c r="Y180" s="104"/>
      <c r="Z180" s="104"/>
      <c r="AB180" s="56">
        <v>178</v>
      </c>
      <c r="AC180" s="57">
        <v>72</v>
      </c>
      <c r="AD180" s="57">
        <v>81</v>
      </c>
      <c r="AE180" s="57">
        <v>89</v>
      </c>
      <c r="AF180" t="str">
        <f t="shared" si="27"/>
        <v/>
      </c>
      <c r="AG180" s="134" t="str">
        <f t="shared" si="28"/>
        <v/>
      </c>
      <c r="AI180" t="str">
        <f t="shared" si="29"/>
        <v/>
      </c>
    </row>
    <row r="181" spans="6:35" ht="18" customHeight="1" x14ac:dyDescent="0.35">
      <c r="F181" s="114"/>
      <c r="G181" s="116"/>
      <c r="H181" s="117"/>
      <c r="I181" s="93"/>
      <c r="J181" s="94"/>
      <c r="K181" s="114"/>
      <c r="L181" s="116"/>
      <c r="M181" s="117"/>
      <c r="N181" s="93"/>
      <c r="O181" s="94"/>
      <c r="P181" s="114"/>
      <c r="Q181" s="116"/>
      <c r="R181" s="117"/>
      <c r="S181" s="93"/>
      <c r="T181" s="94"/>
      <c r="U181" s="104"/>
      <c r="V181" s="104"/>
      <c r="W181" s="104"/>
      <c r="X181" s="104"/>
      <c r="Y181" s="104"/>
      <c r="Z181" s="104"/>
      <c r="AB181" s="56">
        <v>179</v>
      </c>
      <c r="AC181" s="57">
        <v>72</v>
      </c>
      <c r="AD181" s="57">
        <v>81</v>
      </c>
      <c r="AE181" s="57">
        <v>90</v>
      </c>
      <c r="AF181" t="str">
        <f t="shared" si="27"/>
        <v/>
      </c>
      <c r="AG181" s="134" t="str">
        <f t="shared" si="28"/>
        <v/>
      </c>
      <c r="AI181" t="str">
        <f t="shared" si="29"/>
        <v/>
      </c>
    </row>
    <row r="182" spans="6:35" ht="18" customHeight="1" x14ac:dyDescent="0.35">
      <c r="F182" s="114"/>
      <c r="G182" s="116"/>
      <c r="H182" s="117"/>
      <c r="I182" s="93"/>
      <c r="J182" s="94"/>
      <c r="K182" s="114"/>
      <c r="L182" s="116"/>
      <c r="M182" s="117"/>
      <c r="N182" s="93"/>
      <c r="O182" s="94"/>
      <c r="P182" s="114"/>
      <c r="Q182" s="116"/>
      <c r="R182" s="117"/>
      <c r="S182" s="93"/>
      <c r="T182" s="94"/>
      <c r="U182" s="104"/>
      <c r="V182" s="104"/>
      <c r="W182" s="104"/>
      <c r="X182" s="104"/>
      <c r="Y182" s="104"/>
      <c r="Z182" s="104"/>
      <c r="AB182" s="56">
        <v>180</v>
      </c>
      <c r="AC182" s="57">
        <v>72</v>
      </c>
      <c r="AD182" s="57">
        <v>81</v>
      </c>
      <c r="AE182" s="57">
        <v>90</v>
      </c>
      <c r="AF182" t="str">
        <f t="shared" si="27"/>
        <v/>
      </c>
      <c r="AG182" s="134" t="str">
        <f t="shared" si="28"/>
        <v/>
      </c>
      <c r="AI182" t="str">
        <f t="shared" si="29"/>
        <v/>
      </c>
    </row>
    <row r="183" spans="6:35" ht="18" customHeight="1" x14ac:dyDescent="0.35">
      <c r="F183" s="114"/>
      <c r="G183" s="116"/>
      <c r="H183" s="117"/>
      <c r="I183" s="93"/>
      <c r="J183" s="94"/>
      <c r="K183" s="114"/>
      <c r="L183" s="116"/>
      <c r="M183" s="117"/>
      <c r="N183" s="93"/>
      <c r="O183" s="94"/>
      <c r="P183" s="114"/>
      <c r="Q183" s="116"/>
      <c r="R183" s="117"/>
      <c r="S183" s="93"/>
      <c r="T183" s="94"/>
      <c r="U183" s="104"/>
      <c r="V183" s="104"/>
      <c r="W183" s="104"/>
      <c r="X183" s="104"/>
      <c r="Y183" s="104"/>
      <c r="Z183" s="104"/>
      <c r="AB183" s="56">
        <v>181</v>
      </c>
      <c r="AC183" s="57">
        <v>73</v>
      </c>
      <c r="AD183" s="57">
        <v>82</v>
      </c>
      <c r="AE183" s="57">
        <v>91</v>
      </c>
      <c r="AF183" t="str">
        <f t="shared" si="27"/>
        <v/>
      </c>
      <c r="AG183" s="134" t="str">
        <f t="shared" si="28"/>
        <v/>
      </c>
      <c r="AI183" t="str">
        <f t="shared" si="29"/>
        <v/>
      </c>
    </row>
    <row r="184" spans="6:35" ht="18" customHeight="1" x14ac:dyDescent="0.35">
      <c r="F184" s="114"/>
      <c r="G184" s="116"/>
      <c r="H184" s="117"/>
      <c r="I184" s="93"/>
      <c r="J184" s="94"/>
      <c r="K184" s="114"/>
      <c r="L184" s="116"/>
      <c r="M184" s="117"/>
      <c r="N184" s="93"/>
      <c r="O184" s="94"/>
      <c r="P184" s="114"/>
      <c r="Q184" s="116"/>
      <c r="R184" s="117"/>
      <c r="S184" s="93"/>
      <c r="T184" s="94"/>
      <c r="U184" s="104"/>
      <c r="V184" s="104"/>
      <c r="W184" s="104"/>
      <c r="X184" s="104"/>
      <c r="Y184" s="104"/>
      <c r="Z184" s="104"/>
      <c r="AB184" s="56">
        <v>182</v>
      </c>
      <c r="AC184" s="57">
        <v>73</v>
      </c>
      <c r="AD184" s="57">
        <v>82</v>
      </c>
      <c r="AE184" s="57">
        <v>91</v>
      </c>
      <c r="AF184" t="str">
        <f t="shared" si="27"/>
        <v/>
      </c>
      <c r="AG184" s="134" t="str">
        <f t="shared" si="28"/>
        <v/>
      </c>
      <c r="AI184" t="str">
        <f t="shared" si="29"/>
        <v/>
      </c>
    </row>
    <row r="185" spans="6:35" ht="18" customHeight="1" x14ac:dyDescent="0.35">
      <c r="F185" s="114"/>
      <c r="G185" s="116"/>
      <c r="H185" s="117"/>
      <c r="I185" s="93"/>
      <c r="J185" s="94"/>
      <c r="K185" s="114"/>
      <c r="L185" s="116"/>
      <c r="M185" s="117"/>
      <c r="N185" s="93"/>
      <c r="O185" s="94"/>
      <c r="P185" s="114"/>
      <c r="Q185" s="116"/>
      <c r="R185" s="117"/>
      <c r="S185" s="93"/>
      <c r="T185" s="94"/>
      <c r="U185" s="104"/>
      <c r="V185" s="104"/>
      <c r="W185" s="104"/>
      <c r="X185" s="104"/>
      <c r="Y185" s="104"/>
      <c r="Z185" s="104"/>
      <c r="AB185" s="56">
        <v>183</v>
      </c>
      <c r="AC185" s="57">
        <v>74</v>
      </c>
      <c r="AD185" s="57">
        <v>83</v>
      </c>
      <c r="AE185" s="57">
        <v>92</v>
      </c>
      <c r="AF185" t="str">
        <f t="shared" si="27"/>
        <v/>
      </c>
      <c r="AG185" s="134" t="str">
        <f t="shared" si="28"/>
        <v/>
      </c>
      <c r="AI185" t="str">
        <f t="shared" si="29"/>
        <v/>
      </c>
    </row>
    <row r="186" spans="6:35" ht="18" customHeight="1" x14ac:dyDescent="0.35">
      <c r="F186" s="114"/>
      <c r="G186" s="116"/>
      <c r="H186" s="117"/>
      <c r="I186" s="93"/>
      <c r="J186" s="94"/>
      <c r="K186" s="114"/>
      <c r="L186" s="116"/>
      <c r="M186" s="117"/>
      <c r="N186" s="93"/>
      <c r="O186" s="94"/>
      <c r="P186" s="114"/>
      <c r="Q186" s="116"/>
      <c r="R186" s="117"/>
      <c r="S186" s="93"/>
      <c r="T186" s="94"/>
      <c r="U186" s="104"/>
      <c r="V186" s="104"/>
      <c r="W186" s="104"/>
      <c r="X186" s="104"/>
      <c r="Y186" s="104"/>
      <c r="Z186" s="104"/>
      <c r="AB186" s="56">
        <v>184</v>
      </c>
      <c r="AC186" s="57">
        <v>74</v>
      </c>
      <c r="AD186" s="57">
        <v>83</v>
      </c>
      <c r="AE186" s="57">
        <v>92</v>
      </c>
      <c r="AF186" t="str">
        <f t="shared" si="27"/>
        <v/>
      </c>
      <c r="AG186" s="134" t="str">
        <f t="shared" si="28"/>
        <v/>
      </c>
      <c r="AI186" t="str">
        <f t="shared" si="29"/>
        <v/>
      </c>
    </row>
    <row r="187" spans="6:35" ht="18" customHeight="1" x14ac:dyDescent="0.35">
      <c r="F187" s="114"/>
      <c r="G187" s="116"/>
      <c r="H187" s="117"/>
      <c r="I187" s="93"/>
      <c r="J187" s="94"/>
      <c r="K187" s="114"/>
      <c r="L187" s="116"/>
      <c r="M187" s="117"/>
      <c r="N187" s="93"/>
      <c r="O187" s="94"/>
      <c r="P187" s="114"/>
      <c r="Q187" s="116"/>
      <c r="R187" s="117"/>
      <c r="S187" s="93"/>
      <c r="T187" s="94"/>
      <c r="U187" s="104"/>
      <c r="V187" s="104"/>
      <c r="W187" s="104"/>
      <c r="X187" s="104"/>
      <c r="Y187" s="104"/>
      <c r="Z187" s="104"/>
      <c r="AB187" s="56">
        <v>185</v>
      </c>
      <c r="AC187" s="57">
        <v>74</v>
      </c>
      <c r="AD187" s="57">
        <v>84</v>
      </c>
      <c r="AE187" s="57">
        <v>93</v>
      </c>
      <c r="AF187" t="str">
        <f t="shared" si="27"/>
        <v/>
      </c>
      <c r="AG187" s="134" t="str">
        <f t="shared" si="28"/>
        <v/>
      </c>
      <c r="AI187" t="str">
        <f t="shared" si="29"/>
        <v/>
      </c>
    </row>
    <row r="188" spans="6:35" ht="18" customHeight="1" x14ac:dyDescent="0.35">
      <c r="F188" s="114"/>
      <c r="G188" s="116"/>
      <c r="H188" s="117"/>
      <c r="I188" s="93"/>
      <c r="J188" s="94"/>
      <c r="K188" s="114"/>
      <c r="L188" s="116"/>
      <c r="M188" s="117"/>
      <c r="N188" s="93"/>
      <c r="O188" s="94"/>
      <c r="P188" s="114"/>
      <c r="Q188" s="116"/>
      <c r="R188" s="117"/>
      <c r="S188" s="93"/>
      <c r="T188" s="94"/>
      <c r="U188" s="104"/>
      <c r="V188" s="104"/>
      <c r="W188" s="104"/>
      <c r="X188" s="104"/>
      <c r="Y188" s="104"/>
      <c r="Z188" s="104"/>
      <c r="AB188" s="56">
        <v>186</v>
      </c>
      <c r="AC188" s="57">
        <v>75</v>
      </c>
      <c r="AD188" s="57">
        <v>84</v>
      </c>
      <c r="AE188" s="57">
        <v>93</v>
      </c>
      <c r="AF188" t="str">
        <f t="shared" si="27"/>
        <v/>
      </c>
      <c r="AG188" s="134" t="str">
        <f t="shared" si="28"/>
        <v/>
      </c>
      <c r="AI188" t="str">
        <f t="shared" si="29"/>
        <v/>
      </c>
    </row>
    <row r="189" spans="6:35" ht="18" customHeight="1" x14ac:dyDescent="0.35">
      <c r="F189" s="114"/>
      <c r="G189" s="116"/>
      <c r="H189" s="117"/>
      <c r="I189" s="93"/>
      <c r="J189" s="94"/>
      <c r="K189" s="114"/>
      <c r="L189" s="116"/>
      <c r="M189" s="117"/>
      <c r="N189" s="93"/>
      <c r="O189" s="94"/>
      <c r="P189" s="114"/>
      <c r="Q189" s="116"/>
      <c r="R189" s="117"/>
      <c r="S189" s="93"/>
      <c r="T189" s="94"/>
      <c r="U189" s="104"/>
      <c r="V189" s="104"/>
      <c r="W189" s="104"/>
      <c r="X189" s="104"/>
      <c r="Y189" s="104"/>
      <c r="Z189" s="104"/>
      <c r="AB189" s="56">
        <v>187</v>
      </c>
      <c r="AC189" s="57">
        <v>75</v>
      </c>
      <c r="AD189" s="57">
        <v>85</v>
      </c>
      <c r="AE189" s="57">
        <v>94</v>
      </c>
      <c r="AF189" t="str">
        <f t="shared" si="27"/>
        <v/>
      </c>
      <c r="AG189" s="134" t="str">
        <f t="shared" si="28"/>
        <v/>
      </c>
      <c r="AI189" t="str">
        <f t="shared" si="29"/>
        <v/>
      </c>
    </row>
    <row r="190" spans="6:35" ht="18" customHeight="1" x14ac:dyDescent="0.35">
      <c r="F190" s="114"/>
      <c r="G190" s="116"/>
      <c r="H190" s="117"/>
      <c r="I190" s="93"/>
      <c r="J190" s="94"/>
      <c r="K190" s="114"/>
      <c r="L190" s="116"/>
      <c r="M190" s="117"/>
      <c r="N190" s="93"/>
      <c r="O190" s="94"/>
      <c r="P190" s="114"/>
      <c r="Q190" s="116"/>
      <c r="R190" s="117"/>
      <c r="S190" s="93"/>
      <c r="T190" s="94"/>
      <c r="U190" s="104"/>
      <c r="V190" s="104"/>
      <c r="W190" s="104"/>
      <c r="X190" s="104"/>
      <c r="Y190" s="104"/>
      <c r="Z190" s="104"/>
      <c r="AB190" s="56">
        <v>188</v>
      </c>
      <c r="AC190" s="57">
        <v>76</v>
      </c>
      <c r="AD190" s="57">
        <v>85</v>
      </c>
      <c r="AE190" s="57">
        <v>94</v>
      </c>
      <c r="AF190" t="str">
        <f t="shared" si="27"/>
        <v/>
      </c>
      <c r="AG190" s="134" t="str">
        <f t="shared" si="28"/>
        <v/>
      </c>
      <c r="AI190" t="str">
        <f t="shared" si="29"/>
        <v/>
      </c>
    </row>
    <row r="191" spans="6:35" ht="18" customHeight="1" x14ac:dyDescent="0.35">
      <c r="F191" s="114"/>
      <c r="G191" s="116"/>
      <c r="H191" s="117"/>
      <c r="I191" s="93"/>
      <c r="J191" s="94"/>
      <c r="K191" s="114"/>
      <c r="L191" s="116"/>
      <c r="M191" s="117"/>
      <c r="N191" s="93"/>
      <c r="O191" s="94"/>
      <c r="P191" s="114"/>
      <c r="Q191" s="116"/>
      <c r="R191" s="117"/>
      <c r="S191" s="93"/>
      <c r="T191" s="94"/>
      <c r="U191" s="104"/>
      <c r="V191" s="104"/>
      <c r="W191" s="104"/>
      <c r="X191" s="104"/>
      <c r="Y191" s="104"/>
      <c r="Z191" s="104"/>
      <c r="AB191" s="56">
        <v>189</v>
      </c>
      <c r="AC191" s="57">
        <v>76</v>
      </c>
      <c r="AD191" s="57">
        <v>86</v>
      </c>
      <c r="AE191" s="57">
        <v>95</v>
      </c>
      <c r="AF191" t="str">
        <f t="shared" si="27"/>
        <v/>
      </c>
      <c r="AG191" s="134" t="str">
        <f t="shared" si="28"/>
        <v/>
      </c>
      <c r="AI191" t="str">
        <f t="shared" si="29"/>
        <v/>
      </c>
    </row>
    <row r="192" spans="6:35" ht="18" customHeight="1" x14ac:dyDescent="0.35">
      <c r="F192" s="114"/>
      <c r="G192" s="116"/>
      <c r="H192" s="117"/>
      <c r="I192" s="93"/>
      <c r="J192" s="94"/>
      <c r="K192" s="114"/>
      <c r="L192" s="116"/>
      <c r="M192" s="117"/>
      <c r="N192" s="93"/>
      <c r="O192" s="94"/>
      <c r="P192" s="114"/>
      <c r="Q192" s="116"/>
      <c r="R192" s="117"/>
      <c r="S192" s="93"/>
      <c r="T192" s="94"/>
      <c r="U192" s="104"/>
      <c r="V192" s="104"/>
      <c r="W192" s="104"/>
      <c r="X192" s="104"/>
      <c r="Y192" s="104"/>
      <c r="Z192" s="104"/>
      <c r="AB192" s="56">
        <v>190</v>
      </c>
      <c r="AC192" s="57">
        <v>76</v>
      </c>
      <c r="AD192" s="57">
        <v>86</v>
      </c>
      <c r="AE192" s="57">
        <v>95</v>
      </c>
      <c r="AF192" t="str">
        <f t="shared" si="27"/>
        <v/>
      </c>
      <c r="AG192" s="134" t="str">
        <f t="shared" si="28"/>
        <v/>
      </c>
      <c r="AI192" t="str">
        <f t="shared" si="29"/>
        <v/>
      </c>
    </row>
    <row r="193" spans="6:35" ht="18" customHeight="1" x14ac:dyDescent="0.35">
      <c r="F193" s="114"/>
      <c r="G193" s="116"/>
      <c r="H193" s="117"/>
      <c r="I193" s="93"/>
      <c r="J193" s="94"/>
      <c r="K193" s="114"/>
      <c r="L193" s="116"/>
      <c r="M193" s="117"/>
      <c r="N193" s="93"/>
      <c r="O193" s="94"/>
      <c r="P193" s="114"/>
      <c r="Q193" s="116"/>
      <c r="R193" s="117"/>
      <c r="S193" s="93"/>
      <c r="T193" s="94"/>
      <c r="U193" s="104"/>
      <c r="V193" s="104"/>
      <c r="W193" s="104"/>
      <c r="X193" s="104"/>
      <c r="Y193" s="104"/>
      <c r="Z193" s="104"/>
      <c r="AB193" s="56">
        <v>191</v>
      </c>
      <c r="AC193" s="57">
        <v>77</v>
      </c>
      <c r="AD193" s="57">
        <v>86</v>
      </c>
      <c r="AE193" s="57">
        <v>96</v>
      </c>
      <c r="AF193" t="str">
        <f t="shared" si="27"/>
        <v/>
      </c>
      <c r="AG193" s="134" t="str">
        <f t="shared" si="28"/>
        <v/>
      </c>
      <c r="AI193" t="str">
        <f t="shared" si="29"/>
        <v/>
      </c>
    </row>
    <row r="194" spans="6:35" ht="18" customHeight="1" x14ac:dyDescent="0.35">
      <c r="F194" s="114"/>
      <c r="G194" s="116"/>
      <c r="H194" s="117"/>
      <c r="I194" s="93"/>
      <c r="J194" s="94"/>
      <c r="K194" s="114"/>
      <c r="L194" s="116"/>
      <c r="M194" s="117"/>
      <c r="N194" s="93"/>
      <c r="O194" s="94"/>
      <c r="P194" s="114"/>
      <c r="Q194" s="116"/>
      <c r="R194" s="117"/>
      <c r="S194" s="93"/>
      <c r="T194" s="94"/>
      <c r="U194" s="104"/>
      <c r="V194" s="104"/>
      <c r="W194" s="104"/>
      <c r="X194" s="104"/>
      <c r="Y194" s="104"/>
      <c r="Z194" s="104"/>
      <c r="AB194" s="56">
        <v>192</v>
      </c>
      <c r="AC194" s="57">
        <v>77</v>
      </c>
      <c r="AD194" s="57">
        <v>87</v>
      </c>
      <c r="AE194" s="57">
        <v>96</v>
      </c>
      <c r="AF194" t="str">
        <f t="shared" si="27"/>
        <v/>
      </c>
      <c r="AG194" s="134" t="str">
        <f t="shared" si="28"/>
        <v/>
      </c>
      <c r="AI194" t="str">
        <f t="shared" si="29"/>
        <v/>
      </c>
    </row>
    <row r="195" spans="6:35" ht="18" customHeight="1" x14ac:dyDescent="0.35">
      <c r="F195" s="114"/>
      <c r="G195" s="116"/>
      <c r="H195" s="117"/>
      <c r="I195" s="93"/>
      <c r="J195" s="94"/>
      <c r="K195" s="114"/>
      <c r="L195" s="116"/>
      <c r="M195" s="117"/>
      <c r="N195" s="93"/>
      <c r="O195" s="94"/>
      <c r="P195" s="114"/>
      <c r="Q195" s="116"/>
      <c r="R195" s="117"/>
      <c r="S195" s="93"/>
      <c r="T195" s="94"/>
      <c r="U195" s="104"/>
      <c r="V195" s="104"/>
      <c r="W195" s="104"/>
      <c r="X195" s="104"/>
      <c r="Y195" s="104"/>
      <c r="Z195" s="104"/>
      <c r="AB195" s="56">
        <v>193</v>
      </c>
      <c r="AC195" s="57">
        <v>78</v>
      </c>
      <c r="AD195" s="57">
        <v>87</v>
      </c>
      <c r="AE195" s="57">
        <v>97</v>
      </c>
      <c r="AF195" t="str">
        <f t="shared" si="27"/>
        <v/>
      </c>
      <c r="AG195" s="134" t="str">
        <f t="shared" si="28"/>
        <v/>
      </c>
      <c r="AI195" t="str">
        <f t="shared" si="29"/>
        <v/>
      </c>
    </row>
    <row r="196" spans="6:35" ht="18" customHeight="1" x14ac:dyDescent="0.35">
      <c r="F196" s="114"/>
      <c r="G196" s="116"/>
      <c r="H196" s="117"/>
      <c r="I196" s="93"/>
      <c r="J196" s="94"/>
      <c r="K196" s="114"/>
      <c r="L196" s="116"/>
      <c r="M196" s="117"/>
      <c r="N196" s="93"/>
      <c r="O196" s="94"/>
      <c r="P196" s="114"/>
      <c r="Q196" s="116"/>
      <c r="R196" s="117"/>
      <c r="S196" s="93"/>
      <c r="T196" s="94"/>
      <c r="U196" s="104"/>
      <c r="V196" s="104"/>
      <c r="W196" s="104"/>
      <c r="X196" s="104"/>
      <c r="Y196" s="104"/>
      <c r="Z196" s="104"/>
      <c r="AB196" s="56">
        <v>194</v>
      </c>
      <c r="AC196" s="57">
        <v>78</v>
      </c>
      <c r="AD196" s="57">
        <v>88</v>
      </c>
      <c r="AE196" s="57">
        <v>97</v>
      </c>
      <c r="AF196" t="str">
        <f t="shared" si="27"/>
        <v/>
      </c>
      <c r="AG196" s="134" t="str">
        <f t="shared" si="28"/>
        <v/>
      </c>
      <c r="AI196" t="str">
        <f t="shared" si="29"/>
        <v/>
      </c>
    </row>
    <row r="197" spans="6:35" ht="18" customHeight="1" x14ac:dyDescent="0.35">
      <c r="F197" s="114"/>
      <c r="G197" s="116"/>
      <c r="H197" s="117"/>
      <c r="I197" s="93"/>
      <c r="J197" s="94"/>
      <c r="K197" s="114"/>
      <c r="L197" s="116"/>
      <c r="M197" s="117"/>
      <c r="N197" s="93"/>
      <c r="O197" s="94"/>
      <c r="P197" s="114"/>
      <c r="Q197" s="116"/>
      <c r="R197" s="117"/>
      <c r="S197" s="93"/>
      <c r="T197" s="94"/>
      <c r="U197" s="104"/>
      <c r="V197" s="104"/>
      <c r="W197" s="104"/>
      <c r="X197" s="104"/>
      <c r="Y197" s="104"/>
      <c r="Z197" s="104"/>
      <c r="AB197" s="56">
        <v>195</v>
      </c>
      <c r="AC197" s="57">
        <v>78</v>
      </c>
      <c r="AD197" s="57">
        <v>88</v>
      </c>
      <c r="AE197" s="57">
        <v>98</v>
      </c>
      <c r="AF197" t="str">
        <f t="shared" si="27"/>
        <v/>
      </c>
      <c r="AG197" s="134" t="str">
        <f t="shared" si="28"/>
        <v/>
      </c>
      <c r="AI197" t="str">
        <f t="shared" si="29"/>
        <v/>
      </c>
    </row>
    <row r="198" spans="6:35" ht="18" customHeight="1" x14ac:dyDescent="0.35">
      <c r="F198" s="114"/>
      <c r="G198" s="116"/>
      <c r="H198" s="117"/>
      <c r="I198" s="93"/>
      <c r="J198" s="94"/>
      <c r="K198" s="114"/>
      <c r="L198" s="116"/>
      <c r="M198" s="117"/>
      <c r="N198" s="93"/>
      <c r="O198" s="94"/>
      <c r="P198" s="114"/>
      <c r="Q198" s="116"/>
      <c r="R198" s="117"/>
      <c r="S198" s="93"/>
      <c r="T198" s="94"/>
      <c r="U198" s="104"/>
      <c r="V198" s="104"/>
      <c r="W198" s="104"/>
      <c r="X198" s="104"/>
      <c r="Y198" s="104"/>
      <c r="Z198" s="104"/>
      <c r="AB198" s="56">
        <v>196</v>
      </c>
      <c r="AC198" s="57">
        <v>79</v>
      </c>
      <c r="AD198" s="57">
        <v>89</v>
      </c>
      <c r="AE198" s="57">
        <v>98</v>
      </c>
      <c r="AF198" t="str">
        <f t="shared" si="27"/>
        <v/>
      </c>
      <c r="AG198" s="134" t="str">
        <f t="shared" si="28"/>
        <v/>
      </c>
      <c r="AI198" t="str">
        <f t="shared" si="29"/>
        <v/>
      </c>
    </row>
    <row r="199" spans="6:35" ht="18" customHeight="1" x14ac:dyDescent="0.35">
      <c r="F199" s="114"/>
      <c r="G199" s="116"/>
      <c r="H199" s="117"/>
      <c r="I199" s="93"/>
      <c r="J199" s="94"/>
      <c r="K199" s="114"/>
      <c r="L199" s="116"/>
      <c r="M199" s="117"/>
      <c r="N199" s="93"/>
      <c r="O199" s="94"/>
      <c r="P199" s="114"/>
      <c r="Q199" s="116"/>
      <c r="R199" s="117"/>
      <c r="S199" s="93"/>
      <c r="T199" s="94"/>
      <c r="U199" s="104"/>
      <c r="V199" s="104"/>
      <c r="W199" s="104"/>
      <c r="X199" s="104"/>
      <c r="Y199" s="104"/>
      <c r="Z199" s="104"/>
      <c r="AB199" s="56">
        <v>197</v>
      </c>
      <c r="AC199" s="57">
        <v>79</v>
      </c>
      <c r="AD199" s="57">
        <v>89</v>
      </c>
      <c r="AE199" s="57">
        <v>99</v>
      </c>
      <c r="AF199" t="str">
        <f t="shared" si="27"/>
        <v/>
      </c>
      <c r="AG199" s="134" t="str">
        <f t="shared" si="28"/>
        <v/>
      </c>
      <c r="AI199" t="str">
        <f t="shared" si="29"/>
        <v/>
      </c>
    </row>
    <row r="200" spans="6:35" ht="18" customHeight="1" x14ac:dyDescent="0.35">
      <c r="F200" s="114"/>
      <c r="G200" s="116"/>
      <c r="H200" s="117"/>
      <c r="I200" s="93"/>
      <c r="J200" s="94"/>
      <c r="K200" s="114"/>
      <c r="L200" s="116"/>
      <c r="M200" s="117"/>
      <c r="N200" s="93"/>
      <c r="O200" s="94"/>
      <c r="P200" s="114"/>
      <c r="Q200" s="116"/>
      <c r="R200" s="117"/>
      <c r="S200" s="93"/>
      <c r="T200" s="94"/>
      <c r="U200" s="104"/>
      <c r="V200" s="104"/>
      <c r="W200" s="104"/>
      <c r="X200" s="104"/>
      <c r="Y200" s="104"/>
      <c r="Z200" s="104"/>
      <c r="AB200" s="56">
        <v>198</v>
      </c>
      <c r="AC200" s="57">
        <v>80</v>
      </c>
      <c r="AD200" s="57">
        <v>90</v>
      </c>
      <c r="AE200" s="57">
        <v>99</v>
      </c>
      <c r="AF200" t="str">
        <f t="shared" si="27"/>
        <v/>
      </c>
      <c r="AG200" s="134" t="str">
        <f t="shared" si="28"/>
        <v/>
      </c>
      <c r="AI200" t="str">
        <f t="shared" si="29"/>
        <v/>
      </c>
    </row>
    <row r="201" spans="6:35" ht="18" customHeight="1" x14ac:dyDescent="0.35">
      <c r="F201" s="114"/>
      <c r="G201" s="116"/>
      <c r="H201" s="117"/>
      <c r="I201" s="93"/>
      <c r="J201" s="94"/>
      <c r="K201" s="114"/>
      <c r="L201" s="116"/>
      <c r="M201" s="117"/>
      <c r="N201" s="93"/>
      <c r="O201" s="94"/>
      <c r="P201" s="114"/>
      <c r="Q201" s="116"/>
      <c r="R201" s="117"/>
      <c r="S201" s="93"/>
      <c r="T201" s="94"/>
      <c r="U201" s="104"/>
      <c r="V201" s="104"/>
      <c r="W201" s="104"/>
      <c r="X201" s="104"/>
      <c r="Y201" s="104"/>
      <c r="Z201" s="104"/>
      <c r="AB201" s="56">
        <v>199</v>
      </c>
      <c r="AC201" s="57">
        <v>80</v>
      </c>
      <c r="AD201" s="57">
        <v>90</v>
      </c>
      <c r="AE201" s="57">
        <v>100</v>
      </c>
      <c r="AF201" t="str">
        <f t="shared" si="27"/>
        <v/>
      </c>
      <c r="AG201" s="134" t="str">
        <f t="shared" si="28"/>
        <v/>
      </c>
      <c r="AI201" t="str">
        <f t="shared" si="29"/>
        <v/>
      </c>
    </row>
    <row r="202" spans="6:35" ht="18" customHeight="1" x14ac:dyDescent="0.35">
      <c r="F202" s="114"/>
      <c r="G202" s="116"/>
      <c r="H202" s="117"/>
      <c r="I202" s="93"/>
      <c r="J202" s="94"/>
      <c r="K202" s="114"/>
      <c r="L202" s="116"/>
      <c r="M202" s="117"/>
      <c r="N202" s="93"/>
      <c r="O202" s="94"/>
      <c r="P202" s="114"/>
      <c r="Q202" s="116"/>
      <c r="R202" s="117"/>
      <c r="S202" s="93"/>
      <c r="T202" s="94"/>
      <c r="U202" s="104"/>
      <c r="V202" s="104"/>
      <c r="W202" s="104"/>
      <c r="X202" s="104"/>
      <c r="Y202" s="104"/>
      <c r="Z202" s="104"/>
      <c r="AB202" s="56">
        <v>200</v>
      </c>
      <c r="AC202" s="57">
        <v>80</v>
      </c>
      <c r="AD202" s="57">
        <v>90</v>
      </c>
      <c r="AE202" s="57">
        <v>100</v>
      </c>
      <c r="AF202" t="str">
        <f t="shared" si="27"/>
        <v/>
      </c>
      <c r="AG202" s="134" t="str">
        <f t="shared" si="28"/>
        <v/>
      </c>
      <c r="AI202" t="str">
        <f t="shared" si="29"/>
        <v/>
      </c>
    </row>
    <row r="203" spans="6:35" ht="18" customHeight="1" x14ac:dyDescent="0.35">
      <c r="F203" s="114"/>
      <c r="G203" s="116"/>
      <c r="H203" s="117"/>
      <c r="I203" s="93"/>
      <c r="J203" s="94"/>
      <c r="K203" s="114"/>
      <c r="L203" s="116"/>
      <c r="M203" s="117"/>
      <c r="N203" s="93"/>
      <c r="O203" s="94"/>
      <c r="P203" s="114"/>
      <c r="Q203" s="116"/>
      <c r="R203" s="117"/>
      <c r="S203" s="93"/>
      <c r="T203" s="94"/>
      <c r="U203" s="104"/>
      <c r="V203" s="104"/>
      <c r="W203" s="104"/>
      <c r="X203" s="104"/>
      <c r="Y203" s="104"/>
      <c r="Z203" s="104"/>
      <c r="AB203" s="56">
        <v>201</v>
      </c>
      <c r="AC203" s="57">
        <v>81</v>
      </c>
      <c r="AD203" s="57">
        <v>91</v>
      </c>
      <c r="AE203" s="57">
        <v>101</v>
      </c>
      <c r="AF203" t="str">
        <f t="shared" si="27"/>
        <v/>
      </c>
      <c r="AG203" s="134" t="str">
        <f t="shared" si="28"/>
        <v/>
      </c>
      <c r="AI203" t="str">
        <f t="shared" si="29"/>
        <v/>
      </c>
    </row>
    <row r="204" spans="6:35" ht="18" customHeight="1" x14ac:dyDescent="0.35">
      <c r="F204" s="114"/>
      <c r="G204" s="116"/>
      <c r="H204" s="117"/>
      <c r="I204" s="93"/>
      <c r="J204" s="94"/>
      <c r="K204" s="114"/>
      <c r="L204" s="116"/>
      <c r="M204" s="117"/>
      <c r="N204" s="93"/>
      <c r="O204" s="94"/>
      <c r="P204" s="114"/>
      <c r="Q204" s="116"/>
      <c r="R204" s="117"/>
      <c r="S204" s="93"/>
      <c r="T204" s="94"/>
      <c r="U204" s="104"/>
      <c r="V204" s="104"/>
      <c r="W204" s="104"/>
      <c r="X204" s="104"/>
      <c r="Y204" s="104"/>
      <c r="Z204" s="104"/>
      <c r="AB204" s="56">
        <v>202</v>
      </c>
      <c r="AC204" s="57">
        <v>81</v>
      </c>
      <c r="AD204" s="57">
        <v>91</v>
      </c>
      <c r="AE204" s="57">
        <v>101</v>
      </c>
      <c r="AF204" t="str">
        <f t="shared" si="27"/>
        <v/>
      </c>
      <c r="AG204" s="134" t="str">
        <f t="shared" si="28"/>
        <v/>
      </c>
      <c r="AI204" t="str">
        <f t="shared" si="29"/>
        <v/>
      </c>
    </row>
    <row r="205" spans="6:35" ht="18" customHeight="1" x14ac:dyDescent="0.35">
      <c r="F205" s="114"/>
      <c r="G205" s="116"/>
      <c r="H205" s="117"/>
      <c r="I205" s="93"/>
      <c r="J205" s="94"/>
      <c r="K205" s="114"/>
      <c r="L205" s="116"/>
      <c r="M205" s="117"/>
      <c r="N205" s="93"/>
      <c r="O205" s="94"/>
      <c r="P205" s="114"/>
      <c r="Q205" s="116"/>
      <c r="R205" s="117"/>
      <c r="S205" s="93"/>
      <c r="T205" s="94"/>
      <c r="U205" s="104"/>
      <c r="V205" s="104"/>
      <c r="W205" s="104"/>
      <c r="X205" s="104"/>
      <c r="Y205" s="104"/>
      <c r="Z205" s="104"/>
      <c r="AB205" s="56">
        <v>203</v>
      </c>
      <c r="AC205" s="57">
        <v>82</v>
      </c>
      <c r="AD205" s="57">
        <v>92</v>
      </c>
      <c r="AE205" s="57">
        <v>102</v>
      </c>
      <c r="AF205" t="str">
        <f t="shared" si="27"/>
        <v/>
      </c>
      <c r="AG205" s="134" t="str">
        <f t="shared" si="28"/>
        <v/>
      </c>
      <c r="AI205" t="str">
        <f t="shared" si="29"/>
        <v/>
      </c>
    </row>
    <row r="206" spans="6:35" ht="18" customHeight="1" x14ac:dyDescent="0.35">
      <c r="F206" s="114"/>
      <c r="G206" s="116"/>
      <c r="H206" s="117"/>
      <c r="I206" s="93"/>
      <c r="J206" s="94"/>
      <c r="K206" s="114"/>
      <c r="L206" s="116"/>
      <c r="M206" s="117"/>
      <c r="N206" s="93"/>
      <c r="O206" s="94"/>
      <c r="P206" s="114"/>
      <c r="Q206" s="116"/>
      <c r="R206" s="117"/>
      <c r="S206" s="93"/>
      <c r="T206" s="94"/>
      <c r="U206" s="104"/>
      <c r="V206" s="104"/>
      <c r="W206" s="104"/>
      <c r="X206" s="104"/>
      <c r="Y206" s="104"/>
      <c r="Z206" s="104"/>
      <c r="AB206" s="56">
        <v>204</v>
      </c>
      <c r="AC206" s="57">
        <v>82</v>
      </c>
      <c r="AD206" s="57">
        <v>92</v>
      </c>
      <c r="AE206" s="57">
        <v>102</v>
      </c>
      <c r="AF206" t="str">
        <f t="shared" si="27"/>
        <v/>
      </c>
      <c r="AG206" s="134" t="str">
        <f t="shared" si="28"/>
        <v/>
      </c>
      <c r="AI206" t="str">
        <f t="shared" si="29"/>
        <v/>
      </c>
    </row>
    <row r="207" spans="6:35" ht="18" customHeight="1" x14ac:dyDescent="0.35">
      <c r="F207" s="114"/>
      <c r="G207" s="116"/>
      <c r="H207" s="117"/>
      <c r="I207" s="93"/>
      <c r="J207" s="94"/>
      <c r="K207" s="114"/>
      <c r="L207" s="116"/>
      <c r="M207" s="117"/>
      <c r="N207" s="93"/>
      <c r="O207" s="94"/>
      <c r="P207" s="114"/>
      <c r="Q207" s="116"/>
      <c r="R207" s="117"/>
      <c r="S207" s="93"/>
      <c r="T207" s="94"/>
      <c r="U207" s="104"/>
      <c r="V207" s="104"/>
      <c r="W207" s="104"/>
      <c r="X207" s="104"/>
      <c r="Y207" s="104"/>
      <c r="Z207" s="104"/>
      <c r="AB207" s="56">
        <v>205</v>
      </c>
      <c r="AC207" s="57">
        <v>82</v>
      </c>
      <c r="AD207" s="57">
        <v>93</v>
      </c>
      <c r="AE207" s="57">
        <v>103</v>
      </c>
      <c r="AF207" t="str">
        <f t="shared" si="27"/>
        <v/>
      </c>
      <c r="AG207" s="134" t="str">
        <f t="shared" si="28"/>
        <v/>
      </c>
      <c r="AI207" t="str">
        <f t="shared" si="29"/>
        <v/>
      </c>
    </row>
    <row r="208" spans="6:35" ht="18" customHeight="1" x14ac:dyDescent="0.35">
      <c r="F208" s="114"/>
      <c r="G208" s="116"/>
      <c r="H208" s="117"/>
      <c r="I208" s="93"/>
      <c r="J208" s="94"/>
      <c r="K208" s="114"/>
      <c r="L208" s="116"/>
      <c r="M208" s="117"/>
      <c r="N208" s="93"/>
      <c r="O208" s="94"/>
      <c r="P208" s="114"/>
      <c r="Q208" s="116"/>
      <c r="R208" s="117"/>
      <c r="S208" s="93"/>
      <c r="T208" s="94"/>
      <c r="U208" s="104"/>
      <c r="V208" s="104"/>
      <c r="W208" s="104"/>
      <c r="X208" s="104"/>
      <c r="Y208" s="104"/>
      <c r="Z208" s="104"/>
      <c r="AB208" s="56">
        <v>206</v>
      </c>
      <c r="AC208" s="57">
        <v>83</v>
      </c>
      <c r="AD208" s="57">
        <v>93</v>
      </c>
      <c r="AE208" s="57">
        <v>103</v>
      </c>
      <c r="AF208" t="str">
        <f t="shared" si="27"/>
        <v/>
      </c>
      <c r="AG208" s="134" t="str">
        <f t="shared" si="28"/>
        <v/>
      </c>
      <c r="AI208" t="str">
        <f t="shared" si="29"/>
        <v/>
      </c>
    </row>
    <row r="209" spans="6:35" ht="18" customHeight="1" x14ac:dyDescent="0.35">
      <c r="F209" s="114"/>
      <c r="G209" s="116"/>
      <c r="H209" s="117"/>
      <c r="I209" s="93"/>
      <c r="J209" s="94"/>
      <c r="K209" s="114"/>
      <c r="L209" s="116"/>
      <c r="M209" s="117"/>
      <c r="N209" s="93"/>
      <c r="O209" s="94"/>
      <c r="P209" s="114"/>
      <c r="Q209" s="116"/>
      <c r="R209" s="117"/>
      <c r="S209" s="93"/>
      <c r="T209" s="94"/>
      <c r="U209" s="104"/>
      <c r="V209" s="104"/>
      <c r="W209" s="104"/>
      <c r="X209" s="104"/>
      <c r="Y209" s="104"/>
      <c r="Z209" s="104"/>
      <c r="AB209" s="56">
        <v>207</v>
      </c>
      <c r="AC209" s="57">
        <v>83</v>
      </c>
      <c r="AD209" s="57">
        <v>94</v>
      </c>
      <c r="AE209" s="57">
        <v>104</v>
      </c>
      <c r="AF209" t="str">
        <f t="shared" si="27"/>
        <v/>
      </c>
      <c r="AG209" s="134" t="str">
        <f t="shared" si="28"/>
        <v/>
      </c>
      <c r="AI209" t="str">
        <f t="shared" si="29"/>
        <v/>
      </c>
    </row>
    <row r="210" spans="6:35" ht="18" customHeight="1" thickBot="1" x14ac:dyDescent="0.4">
      <c r="F210" s="114"/>
      <c r="G210" s="116"/>
      <c r="H210" s="117"/>
      <c r="I210" s="93"/>
      <c r="J210" s="94"/>
      <c r="K210" s="114"/>
      <c r="L210" s="116"/>
      <c r="M210" s="117"/>
      <c r="N210" s="93"/>
      <c r="O210" s="94"/>
      <c r="P210" s="114"/>
      <c r="Q210" s="116"/>
      <c r="R210" s="117"/>
      <c r="S210" s="93"/>
      <c r="T210" s="94"/>
      <c r="U210" s="104"/>
      <c r="V210" s="104"/>
      <c r="W210" s="104"/>
      <c r="X210" s="104"/>
      <c r="Y210" s="104"/>
      <c r="Z210" s="104"/>
      <c r="AB210" s="56">
        <v>208</v>
      </c>
      <c r="AC210" s="57">
        <v>84</v>
      </c>
      <c r="AD210" s="57">
        <v>94</v>
      </c>
      <c r="AE210" s="57">
        <v>104</v>
      </c>
      <c r="AF210" t="str">
        <f t="shared" si="27"/>
        <v/>
      </c>
      <c r="AG210" s="134" t="str">
        <f t="shared" si="28"/>
        <v/>
      </c>
      <c r="AI210" t="str">
        <f t="shared" si="29"/>
        <v/>
      </c>
    </row>
    <row r="211" spans="6:35" ht="21" customHeight="1" thickBot="1" x14ac:dyDescent="0.4">
      <c r="F211" s="98"/>
      <c r="G211" s="100"/>
      <c r="H211" s="101"/>
      <c r="I211" s="103"/>
      <c r="J211" s="102"/>
      <c r="K211" s="98"/>
      <c r="L211" s="100"/>
      <c r="M211" s="101"/>
      <c r="N211" s="103"/>
      <c r="O211" s="102"/>
      <c r="P211" s="98"/>
      <c r="Q211" s="100"/>
      <c r="R211" s="101"/>
      <c r="S211" s="103"/>
      <c r="T211" s="102"/>
      <c r="U211" s="139"/>
      <c r="V211" s="139"/>
      <c r="W211" s="139"/>
      <c r="X211" s="139"/>
      <c r="Y211" s="139"/>
      <c r="Z211" s="139"/>
      <c r="AB211" s="56">
        <v>209</v>
      </c>
      <c r="AC211" s="57">
        <v>84</v>
      </c>
      <c r="AD211" s="57">
        <v>95</v>
      </c>
      <c r="AE211" s="57">
        <v>105</v>
      </c>
      <c r="AF211" s="99">
        <f>SUM(AF11:AF210)</f>
        <v>0</v>
      </c>
      <c r="AG211" s="99">
        <f>SUM(AG11:AG210)</f>
        <v>0</v>
      </c>
      <c r="AI211" s="99">
        <f>SUM(AI11:AI210)</f>
        <v>0</v>
      </c>
    </row>
    <row r="212" spans="6:35" x14ac:dyDescent="0.3">
      <c r="AB212" s="56">
        <v>210</v>
      </c>
      <c r="AC212" s="57">
        <v>84</v>
      </c>
      <c r="AD212" s="57">
        <v>95</v>
      </c>
      <c r="AE212" s="57">
        <v>105</v>
      </c>
    </row>
    <row r="213" spans="6:35" x14ac:dyDescent="0.3">
      <c r="AB213" s="56">
        <v>211</v>
      </c>
      <c r="AC213" s="57">
        <v>85</v>
      </c>
      <c r="AD213" s="57">
        <v>95</v>
      </c>
      <c r="AE213" s="57">
        <v>106</v>
      </c>
    </row>
    <row r="214" spans="6:35" x14ac:dyDescent="0.3">
      <c r="AB214" s="56">
        <v>212</v>
      </c>
      <c r="AC214" s="57">
        <v>85</v>
      </c>
      <c r="AD214" s="57">
        <v>96</v>
      </c>
      <c r="AE214" s="57">
        <v>106</v>
      </c>
    </row>
    <row r="215" spans="6:35" x14ac:dyDescent="0.3">
      <c r="AB215" s="56">
        <v>213</v>
      </c>
      <c r="AC215" s="57">
        <v>86</v>
      </c>
      <c r="AD215" s="57">
        <v>96</v>
      </c>
      <c r="AE215" s="57">
        <v>107</v>
      </c>
    </row>
    <row r="216" spans="6:35" x14ac:dyDescent="0.3">
      <c r="AB216" s="56">
        <v>214</v>
      </c>
      <c r="AC216" s="57">
        <v>86</v>
      </c>
      <c r="AD216" s="57">
        <v>97</v>
      </c>
      <c r="AE216" s="57">
        <v>107</v>
      </c>
    </row>
    <row r="217" spans="6:35" x14ac:dyDescent="0.3">
      <c r="AB217" s="56">
        <v>215</v>
      </c>
      <c r="AC217" s="57">
        <v>86</v>
      </c>
      <c r="AD217" s="57">
        <v>97</v>
      </c>
      <c r="AE217" s="57">
        <v>108</v>
      </c>
    </row>
    <row r="218" spans="6:35" x14ac:dyDescent="0.3">
      <c r="AB218" s="56">
        <v>216</v>
      </c>
      <c r="AC218" s="57">
        <v>87</v>
      </c>
      <c r="AD218" s="57">
        <v>98</v>
      </c>
      <c r="AE218" s="57">
        <v>108</v>
      </c>
    </row>
    <row r="219" spans="6:35" x14ac:dyDescent="0.3">
      <c r="AB219" s="56">
        <v>217</v>
      </c>
      <c r="AC219" s="57">
        <v>87</v>
      </c>
      <c r="AD219" s="57">
        <v>98</v>
      </c>
      <c r="AE219" s="57">
        <v>109</v>
      </c>
    </row>
    <row r="220" spans="6:35" x14ac:dyDescent="0.3">
      <c r="AB220" s="56">
        <v>218</v>
      </c>
      <c r="AC220" s="57">
        <v>88</v>
      </c>
      <c r="AD220" s="57">
        <v>99</v>
      </c>
      <c r="AE220" s="57">
        <v>109</v>
      </c>
    </row>
    <row r="221" spans="6:35" x14ac:dyDescent="0.3">
      <c r="AB221" s="56">
        <v>219</v>
      </c>
      <c r="AC221" s="57">
        <v>88</v>
      </c>
      <c r="AD221" s="57">
        <v>99</v>
      </c>
      <c r="AE221" s="57">
        <v>110</v>
      </c>
    </row>
    <row r="222" spans="6:35" x14ac:dyDescent="0.3">
      <c r="AB222" s="56">
        <v>220</v>
      </c>
      <c r="AC222" s="57">
        <v>88</v>
      </c>
      <c r="AD222" s="57">
        <v>99</v>
      </c>
      <c r="AE222" s="57">
        <v>110</v>
      </c>
    </row>
    <row r="223" spans="6:35" x14ac:dyDescent="0.3">
      <c r="AB223" s="56">
        <v>221</v>
      </c>
      <c r="AC223" s="57">
        <v>89</v>
      </c>
      <c r="AD223" s="57">
        <v>100</v>
      </c>
      <c r="AE223" s="57">
        <v>111</v>
      </c>
    </row>
    <row r="224" spans="6:35" x14ac:dyDescent="0.3">
      <c r="AB224" s="56">
        <v>222</v>
      </c>
      <c r="AC224" s="57">
        <v>89</v>
      </c>
      <c r="AD224" s="57">
        <v>100</v>
      </c>
      <c r="AE224" s="57">
        <v>111</v>
      </c>
    </row>
    <row r="225" spans="28:31" x14ac:dyDescent="0.3">
      <c r="AB225" s="56">
        <v>223</v>
      </c>
      <c r="AC225" s="57">
        <v>90</v>
      </c>
      <c r="AD225" s="57">
        <v>101</v>
      </c>
      <c r="AE225" s="57">
        <v>112</v>
      </c>
    </row>
    <row r="226" spans="28:31" x14ac:dyDescent="0.3">
      <c r="AB226" s="56">
        <v>224</v>
      </c>
      <c r="AC226" s="57">
        <v>90</v>
      </c>
      <c r="AD226" s="57">
        <v>101</v>
      </c>
      <c r="AE226" s="57">
        <v>112</v>
      </c>
    </row>
    <row r="227" spans="28:31" x14ac:dyDescent="0.3">
      <c r="AB227" s="56">
        <v>225</v>
      </c>
      <c r="AC227" s="57">
        <v>90</v>
      </c>
      <c r="AD227" s="57">
        <v>102</v>
      </c>
      <c r="AE227" s="57">
        <v>113</v>
      </c>
    </row>
    <row r="228" spans="28:31" x14ac:dyDescent="0.3">
      <c r="AB228" s="56">
        <v>226</v>
      </c>
      <c r="AC228" s="57">
        <v>91</v>
      </c>
      <c r="AD228" s="57">
        <v>102</v>
      </c>
      <c r="AE228" s="57">
        <v>113</v>
      </c>
    </row>
    <row r="229" spans="28:31" x14ac:dyDescent="0.3">
      <c r="AB229" s="56">
        <v>227</v>
      </c>
      <c r="AC229" s="57">
        <v>91</v>
      </c>
      <c r="AD229" s="57">
        <v>103</v>
      </c>
      <c r="AE229" s="57">
        <v>114</v>
      </c>
    </row>
    <row r="230" spans="28:31" x14ac:dyDescent="0.3">
      <c r="AB230" s="56">
        <v>228</v>
      </c>
      <c r="AC230" s="57">
        <v>92</v>
      </c>
      <c r="AD230" s="57">
        <v>103</v>
      </c>
      <c r="AE230" s="57">
        <v>114</v>
      </c>
    </row>
    <row r="231" spans="28:31" x14ac:dyDescent="0.3">
      <c r="AB231" s="56">
        <v>229</v>
      </c>
      <c r="AC231" s="57">
        <v>92</v>
      </c>
      <c r="AD231" s="57">
        <v>104</v>
      </c>
      <c r="AE231" s="57">
        <v>115</v>
      </c>
    </row>
    <row r="232" spans="28:31" x14ac:dyDescent="0.3">
      <c r="AB232" s="56">
        <v>230</v>
      </c>
      <c r="AC232" s="57">
        <v>92</v>
      </c>
      <c r="AD232" s="57">
        <v>104</v>
      </c>
      <c r="AE232" s="57">
        <v>115</v>
      </c>
    </row>
    <row r="233" spans="28:31" x14ac:dyDescent="0.3">
      <c r="AB233" s="56">
        <v>231</v>
      </c>
      <c r="AC233" s="57">
        <v>93</v>
      </c>
      <c r="AD233" s="57">
        <v>104</v>
      </c>
      <c r="AE233" s="57">
        <v>116</v>
      </c>
    </row>
    <row r="234" spans="28:31" x14ac:dyDescent="0.3">
      <c r="AB234" s="56">
        <v>232</v>
      </c>
      <c r="AC234" s="57">
        <v>93</v>
      </c>
      <c r="AD234" s="57">
        <v>105</v>
      </c>
      <c r="AE234" s="57">
        <v>116</v>
      </c>
    </row>
    <row r="235" spans="28:31" x14ac:dyDescent="0.3">
      <c r="AB235" s="56">
        <v>233</v>
      </c>
      <c r="AC235" s="57">
        <v>94</v>
      </c>
      <c r="AD235" s="57">
        <v>105</v>
      </c>
      <c r="AE235" s="57">
        <v>117</v>
      </c>
    </row>
    <row r="236" spans="28:31" x14ac:dyDescent="0.3">
      <c r="AB236" s="56">
        <v>234</v>
      </c>
      <c r="AC236" s="57">
        <v>94</v>
      </c>
      <c r="AD236" s="57">
        <v>106</v>
      </c>
      <c r="AE236" s="57">
        <v>117</v>
      </c>
    </row>
    <row r="237" spans="28:31" x14ac:dyDescent="0.3">
      <c r="AB237" s="56">
        <v>235</v>
      </c>
      <c r="AC237" s="57">
        <v>94</v>
      </c>
      <c r="AD237" s="57">
        <v>106</v>
      </c>
      <c r="AE237" s="57">
        <v>118</v>
      </c>
    </row>
    <row r="238" spans="28:31" x14ac:dyDescent="0.3">
      <c r="AB238" s="56">
        <v>236</v>
      </c>
      <c r="AC238" s="57">
        <v>95</v>
      </c>
      <c r="AD238" s="57">
        <v>107</v>
      </c>
      <c r="AE238" s="57">
        <v>118</v>
      </c>
    </row>
    <row r="239" spans="28:31" x14ac:dyDescent="0.3">
      <c r="AB239" s="56">
        <v>237</v>
      </c>
      <c r="AC239" s="57">
        <v>95</v>
      </c>
      <c r="AD239" s="57">
        <v>107</v>
      </c>
      <c r="AE239" s="57">
        <v>119</v>
      </c>
    </row>
    <row r="240" spans="28:31" x14ac:dyDescent="0.3">
      <c r="AB240" s="56">
        <v>238</v>
      </c>
      <c r="AC240" s="57">
        <v>96</v>
      </c>
      <c r="AD240" s="57">
        <v>108</v>
      </c>
      <c r="AE240" s="57">
        <v>119</v>
      </c>
    </row>
    <row r="241" spans="28:31" x14ac:dyDescent="0.3">
      <c r="AB241" s="56">
        <v>239</v>
      </c>
      <c r="AC241" s="57">
        <v>96</v>
      </c>
      <c r="AD241" s="57">
        <v>108</v>
      </c>
      <c r="AE241" s="57">
        <v>120</v>
      </c>
    </row>
    <row r="242" spans="28:31" x14ac:dyDescent="0.3">
      <c r="AB242" s="56">
        <v>240</v>
      </c>
      <c r="AC242" s="57">
        <v>96</v>
      </c>
      <c r="AD242" s="57">
        <v>108</v>
      </c>
      <c r="AE242" s="57">
        <v>120</v>
      </c>
    </row>
    <row r="243" spans="28:31" x14ac:dyDescent="0.3">
      <c r="AB243" s="56">
        <v>241</v>
      </c>
      <c r="AC243" s="57">
        <v>97</v>
      </c>
      <c r="AD243" s="57">
        <v>109</v>
      </c>
      <c r="AE243" s="57">
        <v>121</v>
      </c>
    </row>
    <row r="244" spans="28:31" x14ac:dyDescent="0.3">
      <c r="AB244" s="56">
        <v>242</v>
      </c>
      <c r="AC244" s="57">
        <v>97</v>
      </c>
      <c r="AD244" s="57">
        <v>109</v>
      </c>
      <c r="AE244" s="57">
        <v>121</v>
      </c>
    </row>
    <row r="245" spans="28:31" x14ac:dyDescent="0.3">
      <c r="AB245" s="56">
        <v>243</v>
      </c>
      <c r="AC245" s="57">
        <v>98</v>
      </c>
      <c r="AD245" s="57">
        <v>110</v>
      </c>
      <c r="AE245" s="57">
        <v>122</v>
      </c>
    </row>
    <row r="246" spans="28:31" x14ac:dyDescent="0.3">
      <c r="AB246" s="56">
        <v>244</v>
      </c>
      <c r="AC246" s="57">
        <v>98</v>
      </c>
      <c r="AD246" s="57">
        <v>110</v>
      </c>
      <c r="AE246" s="57">
        <v>122</v>
      </c>
    </row>
    <row r="247" spans="28:31" x14ac:dyDescent="0.3">
      <c r="AB247" s="56">
        <v>245</v>
      </c>
      <c r="AC247" s="57">
        <v>98</v>
      </c>
      <c r="AD247" s="57">
        <v>111</v>
      </c>
      <c r="AE247" s="57">
        <v>123</v>
      </c>
    </row>
    <row r="248" spans="28:31" x14ac:dyDescent="0.3">
      <c r="AB248" s="56">
        <v>246</v>
      </c>
      <c r="AC248" s="57">
        <v>99</v>
      </c>
      <c r="AD248" s="57">
        <v>111</v>
      </c>
      <c r="AE248" s="57">
        <v>123</v>
      </c>
    </row>
    <row r="249" spans="28:31" x14ac:dyDescent="0.3">
      <c r="AB249" s="56">
        <v>247</v>
      </c>
      <c r="AC249" s="57">
        <v>99</v>
      </c>
      <c r="AD249" s="57">
        <v>112</v>
      </c>
      <c r="AE249" s="57">
        <v>124</v>
      </c>
    </row>
    <row r="250" spans="28:31" x14ac:dyDescent="0.3">
      <c r="AB250" s="56">
        <v>248</v>
      </c>
      <c r="AC250" s="57">
        <v>100</v>
      </c>
      <c r="AD250" s="57">
        <v>112</v>
      </c>
      <c r="AE250" s="57">
        <v>124</v>
      </c>
    </row>
    <row r="251" spans="28:31" x14ac:dyDescent="0.3">
      <c r="AB251" s="56">
        <v>249</v>
      </c>
      <c r="AC251" s="57">
        <v>100</v>
      </c>
      <c r="AD251" s="57">
        <v>113</v>
      </c>
      <c r="AE251" s="57">
        <v>125</v>
      </c>
    </row>
    <row r="252" spans="28:31" x14ac:dyDescent="0.3">
      <c r="AB252" s="56">
        <v>250</v>
      </c>
      <c r="AC252" s="57">
        <v>100</v>
      </c>
      <c r="AD252" s="57">
        <v>113</v>
      </c>
      <c r="AE252" s="57">
        <v>125</v>
      </c>
    </row>
    <row r="253" spans="28:31" x14ac:dyDescent="0.3">
      <c r="AB253" s="56">
        <v>251</v>
      </c>
      <c r="AC253" s="57">
        <v>101</v>
      </c>
      <c r="AD253" s="57">
        <v>113</v>
      </c>
      <c r="AE253" s="57">
        <v>126</v>
      </c>
    </row>
    <row r="254" spans="28:31" x14ac:dyDescent="0.3">
      <c r="AB254" s="56">
        <v>252</v>
      </c>
      <c r="AC254" s="57">
        <v>101</v>
      </c>
      <c r="AD254" s="57">
        <v>114</v>
      </c>
      <c r="AE254" s="57">
        <v>126</v>
      </c>
    </row>
    <row r="255" spans="28:31" x14ac:dyDescent="0.3">
      <c r="AB255" s="56">
        <v>253</v>
      </c>
      <c r="AC255" s="57">
        <v>102</v>
      </c>
      <c r="AD255" s="57">
        <v>114</v>
      </c>
      <c r="AE255" s="57">
        <v>127</v>
      </c>
    </row>
    <row r="256" spans="28:31" x14ac:dyDescent="0.3">
      <c r="AB256" s="56">
        <v>254</v>
      </c>
      <c r="AC256" s="57">
        <v>102</v>
      </c>
      <c r="AD256" s="57">
        <v>115</v>
      </c>
      <c r="AE256" s="57">
        <v>127</v>
      </c>
    </row>
    <row r="257" spans="28:31" x14ac:dyDescent="0.3">
      <c r="AB257" s="56">
        <v>255</v>
      </c>
      <c r="AC257" s="57">
        <v>102</v>
      </c>
      <c r="AD257" s="57">
        <v>115</v>
      </c>
      <c r="AE257" s="57">
        <v>128</v>
      </c>
    </row>
    <row r="258" spans="28:31" x14ac:dyDescent="0.3">
      <c r="AB258" s="56">
        <v>256</v>
      </c>
      <c r="AC258" s="57">
        <v>103</v>
      </c>
      <c r="AD258" s="57">
        <v>116</v>
      </c>
      <c r="AE258" s="57">
        <v>128</v>
      </c>
    </row>
    <row r="259" spans="28:31" x14ac:dyDescent="0.3">
      <c r="AB259" s="56">
        <v>257</v>
      </c>
      <c r="AC259" s="57">
        <v>103</v>
      </c>
      <c r="AD259" s="57">
        <v>116</v>
      </c>
      <c r="AE259" s="57">
        <v>129</v>
      </c>
    </row>
    <row r="260" spans="28:31" x14ac:dyDescent="0.3">
      <c r="AB260" s="56">
        <v>258</v>
      </c>
      <c r="AC260" s="57">
        <v>104</v>
      </c>
      <c r="AD260" s="57">
        <v>117</v>
      </c>
      <c r="AE260" s="57">
        <v>129</v>
      </c>
    </row>
    <row r="261" spans="28:31" x14ac:dyDescent="0.3">
      <c r="AB261" s="56">
        <v>259</v>
      </c>
      <c r="AC261" s="57">
        <v>104</v>
      </c>
      <c r="AD261" s="57">
        <v>117</v>
      </c>
      <c r="AE261" s="57">
        <v>130</v>
      </c>
    </row>
    <row r="262" spans="28:31" x14ac:dyDescent="0.3">
      <c r="AB262" s="56">
        <v>260</v>
      </c>
      <c r="AC262" s="57">
        <v>104</v>
      </c>
      <c r="AD262" s="57">
        <v>117</v>
      </c>
      <c r="AE262" s="57">
        <v>130</v>
      </c>
    </row>
    <row r="263" spans="28:31" x14ac:dyDescent="0.3">
      <c r="AB263" s="56">
        <v>261</v>
      </c>
      <c r="AC263" s="57">
        <v>105</v>
      </c>
      <c r="AD263" s="57">
        <v>118</v>
      </c>
      <c r="AE263" s="57">
        <v>131</v>
      </c>
    </row>
    <row r="264" spans="28:31" x14ac:dyDescent="0.3">
      <c r="AB264" s="56">
        <v>262</v>
      </c>
      <c r="AC264" s="57">
        <v>105</v>
      </c>
      <c r="AD264" s="57">
        <v>118</v>
      </c>
      <c r="AE264" s="57">
        <v>131</v>
      </c>
    </row>
    <row r="265" spans="28:31" x14ac:dyDescent="0.3">
      <c r="AB265" s="56">
        <v>263</v>
      </c>
      <c r="AC265" s="57">
        <v>106</v>
      </c>
      <c r="AD265" s="57">
        <v>119</v>
      </c>
      <c r="AE265" s="57">
        <v>132</v>
      </c>
    </row>
    <row r="266" spans="28:31" x14ac:dyDescent="0.3">
      <c r="AB266" s="56">
        <v>264</v>
      </c>
      <c r="AC266" s="57">
        <v>106</v>
      </c>
      <c r="AD266" s="57">
        <v>119</v>
      </c>
      <c r="AE266" s="57">
        <v>132</v>
      </c>
    </row>
    <row r="267" spans="28:31" x14ac:dyDescent="0.3">
      <c r="AB267" s="56">
        <v>265</v>
      </c>
      <c r="AC267" s="57">
        <v>106</v>
      </c>
      <c r="AD267" s="57">
        <v>120</v>
      </c>
      <c r="AE267" s="57">
        <v>133</v>
      </c>
    </row>
    <row r="268" spans="28:31" x14ac:dyDescent="0.3">
      <c r="AB268" s="56">
        <v>266</v>
      </c>
      <c r="AC268" s="57">
        <v>107</v>
      </c>
      <c r="AD268" s="57">
        <v>120</v>
      </c>
      <c r="AE268" s="57">
        <v>133</v>
      </c>
    </row>
    <row r="269" spans="28:31" x14ac:dyDescent="0.3">
      <c r="AB269" s="56">
        <v>267</v>
      </c>
      <c r="AC269" s="57">
        <v>107</v>
      </c>
      <c r="AD269" s="57">
        <v>121</v>
      </c>
      <c r="AE269" s="57">
        <v>134</v>
      </c>
    </row>
    <row r="270" spans="28:31" x14ac:dyDescent="0.3">
      <c r="AB270" s="56">
        <v>268</v>
      </c>
      <c r="AC270" s="57">
        <v>108</v>
      </c>
      <c r="AD270" s="57">
        <v>121</v>
      </c>
      <c r="AE270" s="57">
        <v>134</v>
      </c>
    </row>
    <row r="271" spans="28:31" x14ac:dyDescent="0.3">
      <c r="AB271" s="56">
        <v>269</v>
      </c>
      <c r="AC271" s="57">
        <v>108</v>
      </c>
      <c r="AD271" s="57">
        <v>122</v>
      </c>
      <c r="AE271" s="57">
        <v>135</v>
      </c>
    </row>
    <row r="272" spans="28:31" x14ac:dyDescent="0.3">
      <c r="AB272" s="56">
        <v>270</v>
      </c>
      <c r="AC272" s="57">
        <v>108</v>
      </c>
      <c r="AD272" s="57">
        <v>122</v>
      </c>
      <c r="AE272" s="57">
        <v>135</v>
      </c>
    </row>
    <row r="273" spans="28:31" x14ac:dyDescent="0.3">
      <c r="AB273" s="56">
        <v>271</v>
      </c>
      <c r="AC273" s="57">
        <v>109</v>
      </c>
      <c r="AD273" s="57">
        <v>122</v>
      </c>
      <c r="AE273" s="57">
        <v>136</v>
      </c>
    </row>
    <row r="274" spans="28:31" x14ac:dyDescent="0.3">
      <c r="AB274" s="56">
        <v>272</v>
      </c>
      <c r="AC274" s="57">
        <v>109</v>
      </c>
      <c r="AD274" s="57">
        <v>123</v>
      </c>
      <c r="AE274" s="57">
        <v>136</v>
      </c>
    </row>
    <row r="275" spans="28:31" x14ac:dyDescent="0.3">
      <c r="AB275" s="56">
        <v>273</v>
      </c>
      <c r="AC275" s="57">
        <v>110</v>
      </c>
      <c r="AD275" s="57">
        <v>123</v>
      </c>
      <c r="AE275" s="57">
        <v>137</v>
      </c>
    </row>
    <row r="276" spans="28:31" x14ac:dyDescent="0.3">
      <c r="AB276" s="56">
        <v>274</v>
      </c>
      <c r="AC276" s="57">
        <v>110</v>
      </c>
      <c r="AD276" s="57">
        <v>124</v>
      </c>
      <c r="AE276" s="57">
        <v>137</v>
      </c>
    </row>
    <row r="277" spans="28:31" x14ac:dyDescent="0.3">
      <c r="AB277" s="56">
        <v>275</v>
      </c>
      <c r="AC277" s="57">
        <v>110</v>
      </c>
      <c r="AD277" s="57">
        <v>124</v>
      </c>
      <c r="AE277" s="57">
        <v>138</v>
      </c>
    </row>
    <row r="278" spans="28:31" x14ac:dyDescent="0.3">
      <c r="AB278" s="56">
        <v>276</v>
      </c>
      <c r="AC278" s="57">
        <v>111</v>
      </c>
      <c r="AD278" s="57">
        <v>125</v>
      </c>
      <c r="AE278" s="57">
        <v>138</v>
      </c>
    </row>
    <row r="279" spans="28:31" x14ac:dyDescent="0.3">
      <c r="AB279" s="56">
        <v>277</v>
      </c>
      <c r="AC279" s="57">
        <v>111</v>
      </c>
      <c r="AD279" s="57">
        <v>125</v>
      </c>
      <c r="AE279" s="57">
        <v>139</v>
      </c>
    </row>
    <row r="280" spans="28:31" x14ac:dyDescent="0.3">
      <c r="AB280" s="56">
        <v>278</v>
      </c>
      <c r="AC280" s="57">
        <v>112</v>
      </c>
      <c r="AD280" s="57">
        <v>126</v>
      </c>
      <c r="AE280" s="57">
        <v>139</v>
      </c>
    </row>
    <row r="281" spans="28:31" x14ac:dyDescent="0.3">
      <c r="AB281" s="56">
        <v>279</v>
      </c>
      <c r="AC281" s="57">
        <v>112</v>
      </c>
      <c r="AD281" s="57">
        <v>126</v>
      </c>
      <c r="AE281" s="57">
        <v>140</v>
      </c>
    </row>
    <row r="282" spans="28:31" x14ac:dyDescent="0.3">
      <c r="AB282" s="56">
        <v>280</v>
      </c>
      <c r="AC282" s="57">
        <v>112</v>
      </c>
      <c r="AD282" s="57">
        <v>126</v>
      </c>
      <c r="AE282" s="57">
        <v>140</v>
      </c>
    </row>
    <row r="283" spans="28:31" x14ac:dyDescent="0.3">
      <c r="AB283" s="56">
        <v>281</v>
      </c>
      <c r="AC283" s="57">
        <v>113</v>
      </c>
      <c r="AD283" s="57">
        <v>127</v>
      </c>
      <c r="AE283" s="57">
        <v>141</v>
      </c>
    </row>
    <row r="284" spans="28:31" x14ac:dyDescent="0.3">
      <c r="AB284" s="56">
        <v>282</v>
      </c>
      <c r="AC284" s="57">
        <v>113</v>
      </c>
      <c r="AD284" s="57">
        <v>127</v>
      </c>
      <c r="AE284" s="57">
        <v>141</v>
      </c>
    </row>
    <row r="285" spans="28:31" x14ac:dyDescent="0.3">
      <c r="AB285" s="56">
        <v>283</v>
      </c>
      <c r="AC285" s="57">
        <v>114</v>
      </c>
      <c r="AD285" s="57">
        <v>128</v>
      </c>
      <c r="AE285" s="57">
        <v>142</v>
      </c>
    </row>
    <row r="286" spans="28:31" x14ac:dyDescent="0.3">
      <c r="AB286" s="56">
        <v>284</v>
      </c>
      <c r="AC286" s="57">
        <v>114</v>
      </c>
      <c r="AD286" s="57">
        <v>128</v>
      </c>
      <c r="AE286" s="57">
        <v>142</v>
      </c>
    </row>
    <row r="287" spans="28:31" x14ac:dyDescent="0.3">
      <c r="AB287" s="56">
        <v>285</v>
      </c>
      <c r="AC287" s="57">
        <v>114</v>
      </c>
      <c r="AD287" s="57">
        <v>129</v>
      </c>
      <c r="AE287" s="57">
        <v>143</v>
      </c>
    </row>
    <row r="288" spans="28:31" x14ac:dyDescent="0.3">
      <c r="AB288" s="56">
        <v>286</v>
      </c>
      <c r="AC288" s="57">
        <v>115</v>
      </c>
      <c r="AD288" s="57">
        <v>129</v>
      </c>
      <c r="AE288" s="57">
        <v>143</v>
      </c>
    </row>
    <row r="289" spans="28:31" x14ac:dyDescent="0.3">
      <c r="AB289" s="56">
        <v>287</v>
      </c>
      <c r="AC289" s="57">
        <v>115</v>
      </c>
      <c r="AD289" s="57">
        <v>130</v>
      </c>
      <c r="AE289" s="57">
        <v>144</v>
      </c>
    </row>
    <row r="290" spans="28:31" x14ac:dyDescent="0.3">
      <c r="AB290" s="56">
        <v>288</v>
      </c>
      <c r="AC290" s="57">
        <v>116</v>
      </c>
      <c r="AD290" s="57">
        <v>130</v>
      </c>
      <c r="AE290" s="57">
        <v>144</v>
      </c>
    </row>
    <row r="291" spans="28:31" x14ac:dyDescent="0.3">
      <c r="AB291" s="56">
        <v>289</v>
      </c>
      <c r="AC291" s="57">
        <v>116</v>
      </c>
      <c r="AD291" s="57">
        <v>131</v>
      </c>
      <c r="AE291" s="57">
        <v>145</v>
      </c>
    </row>
    <row r="292" spans="28:31" x14ac:dyDescent="0.3">
      <c r="AB292" s="56">
        <v>290</v>
      </c>
      <c r="AC292" s="57">
        <v>116</v>
      </c>
      <c r="AD292" s="57">
        <v>131</v>
      </c>
      <c r="AE292" s="57">
        <v>145</v>
      </c>
    </row>
    <row r="293" spans="28:31" x14ac:dyDescent="0.3">
      <c r="AB293" s="56">
        <v>291</v>
      </c>
      <c r="AC293" s="57">
        <v>117</v>
      </c>
      <c r="AD293" s="57">
        <v>131</v>
      </c>
      <c r="AE293" s="57">
        <v>146</v>
      </c>
    </row>
    <row r="294" spans="28:31" x14ac:dyDescent="0.3">
      <c r="AB294" s="56">
        <v>292</v>
      </c>
      <c r="AC294" s="57">
        <v>117</v>
      </c>
      <c r="AD294" s="57">
        <v>132</v>
      </c>
      <c r="AE294" s="57">
        <v>146</v>
      </c>
    </row>
    <row r="295" spans="28:31" x14ac:dyDescent="0.3">
      <c r="AB295" s="56">
        <v>293</v>
      </c>
      <c r="AC295" s="57">
        <v>118</v>
      </c>
      <c r="AD295" s="57">
        <v>132</v>
      </c>
      <c r="AE295" s="57">
        <v>147</v>
      </c>
    </row>
    <row r="296" spans="28:31" x14ac:dyDescent="0.3">
      <c r="AB296" s="56">
        <v>294</v>
      </c>
      <c r="AC296" s="57">
        <v>118</v>
      </c>
      <c r="AD296" s="57">
        <v>133</v>
      </c>
      <c r="AE296" s="57">
        <v>147</v>
      </c>
    </row>
    <row r="297" spans="28:31" x14ac:dyDescent="0.3">
      <c r="AB297" s="56">
        <v>295</v>
      </c>
      <c r="AC297" s="57">
        <v>118</v>
      </c>
      <c r="AD297" s="57">
        <v>133</v>
      </c>
      <c r="AE297" s="57">
        <v>148</v>
      </c>
    </row>
    <row r="298" spans="28:31" x14ac:dyDescent="0.3">
      <c r="AB298" s="56">
        <v>296</v>
      </c>
      <c r="AC298" s="57">
        <v>119</v>
      </c>
      <c r="AD298" s="57">
        <v>134</v>
      </c>
      <c r="AE298" s="57">
        <v>148</v>
      </c>
    </row>
    <row r="299" spans="28:31" x14ac:dyDescent="0.3">
      <c r="AB299" s="56">
        <v>297</v>
      </c>
      <c r="AC299" s="57">
        <v>119</v>
      </c>
      <c r="AD299" s="57">
        <v>134</v>
      </c>
      <c r="AE299" s="57">
        <v>149</v>
      </c>
    </row>
    <row r="300" spans="28:31" x14ac:dyDescent="0.3">
      <c r="AB300" s="56">
        <v>298</v>
      </c>
      <c r="AC300" s="57">
        <v>120</v>
      </c>
      <c r="AD300" s="57">
        <v>135</v>
      </c>
      <c r="AE300" s="57">
        <v>149</v>
      </c>
    </row>
    <row r="301" spans="28:31" x14ac:dyDescent="0.3">
      <c r="AB301" s="56">
        <v>299</v>
      </c>
      <c r="AC301" s="57">
        <v>120</v>
      </c>
      <c r="AD301" s="57">
        <v>135</v>
      </c>
      <c r="AE301" s="57">
        <v>150</v>
      </c>
    </row>
    <row r="302" spans="28:31" x14ac:dyDescent="0.3">
      <c r="AB302" s="56">
        <v>300</v>
      </c>
      <c r="AC302" s="57">
        <v>120</v>
      </c>
      <c r="AD302" s="57">
        <v>135</v>
      </c>
      <c r="AE302" s="57">
        <v>150</v>
      </c>
    </row>
    <row r="303" spans="28:31" x14ac:dyDescent="0.3">
      <c r="AB303" s="56">
        <v>301</v>
      </c>
      <c r="AC303" s="57">
        <v>121</v>
      </c>
      <c r="AD303" s="57">
        <v>136</v>
      </c>
      <c r="AE303" s="57">
        <v>151</v>
      </c>
    </row>
    <row r="304" spans="28:31" x14ac:dyDescent="0.3">
      <c r="AB304" s="56">
        <v>302</v>
      </c>
      <c r="AC304" s="57">
        <v>121</v>
      </c>
      <c r="AD304" s="57">
        <v>136</v>
      </c>
      <c r="AE304" s="57">
        <v>151</v>
      </c>
    </row>
    <row r="305" spans="28:31" x14ac:dyDescent="0.3">
      <c r="AB305" s="56">
        <v>303</v>
      </c>
      <c r="AC305" s="57">
        <v>122</v>
      </c>
      <c r="AD305" s="57">
        <v>137</v>
      </c>
      <c r="AE305" s="57">
        <v>152</v>
      </c>
    </row>
    <row r="306" spans="28:31" x14ac:dyDescent="0.3">
      <c r="AB306" s="56">
        <v>304</v>
      </c>
      <c r="AC306" s="57">
        <v>122</v>
      </c>
      <c r="AD306" s="57">
        <v>137</v>
      </c>
      <c r="AE306" s="57">
        <v>152</v>
      </c>
    </row>
    <row r="307" spans="28:31" x14ac:dyDescent="0.3">
      <c r="AB307" s="56">
        <v>305</v>
      </c>
      <c r="AC307" s="57">
        <v>122</v>
      </c>
      <c r="AD307" s="57">
        <v>138</v>
      </c>
      <c r="AE307" s="57">
        <v>153</v>
      </c>
    </row>
    <row r="308" spans="28:31" x14ac:dyDescent="0.3">
      <c r="AB308" s="56">
        <v>306</v>
      </c>
      <c r="AC308" s="57">
        <v>123</v>
      </c>
      <c r="AD308" s="57">
        <v>138</v>
      </c>
      <c r="AE308" s="57">
        <v>153</v>
      </c>
    </row>
    <row r="309" spans="28:31" x14ac:dyDescent="0.3">
      <c r="AB309" s="56">
        <v>307</v>
      </c>
      <c r="AC309" s="57">
        <v>123</v>
      </c>
      <c r="AD309" s="57">
        <v>139</v>
      </c>
      <c r="AE309" s="57">
        <v>154</v>
      </c>
    </row>
    <row r="310" spans="28:31" x14ac:dyDescent="0.3">
      <c r="AB310" s="56">
        <v>308</v>
      </c>
      <c r="AC310" s="57">
        <v>124</v>
      </c>
      <c r="AD310" s="57">
        <v>139</v>
      </c>
      <c r="AE310" s="57">
        <v>154</v>
      </c>
    </row>
    <row r="311" spans="28:31" x14ac:dyDescent="0.3">
      <c r="AB311" s="56">
        <v>309</v>
      </c>
      <c r="AC311" s="57">
        <v>124</v>
      </c>
      <c r="AD311" s="57">
        <v>140</v>
      </c>
      <c r="AE311" s="57">
        <v>155</v>
      </c>
    </row>
    <row r="312" spans="28:31" x14ac:dyDescent="0.3">
      <c r="AB312" s="56">
        <v>310</v>
      </c>
      <c r="AC312" s="57">
        <v>124</v>
      </c>
      <c r="AD312" s="57">
        <v>140</v>
      </c>
      <c r="AE312" s="57">
        <v>155</v>
      </c>
    </row>
    <row r="313" spans="28:31" x14ac:dyDescent="0.3">
      <c r="AB313" s="56">
        <v>311</v>
      </c>
      <c r="AC313" s="57">
        <v>125</v>
      </c>
      <c r="AD313" s="57">
        <v>140</v>
      </c>
      <c r="AE313" s="57">
        <v>156</v>
      </c>
    </row>
    <row r="314" spans="28:31" x14ac:dyDescent="0.3">
      <c r="AB314" s="56">
        <v>312</v>
      </c>
      <c r="AC314" s="57">
        <v>125</v>
      </c>
      <c r="AD314" s="57">
        <v>141</v>
      </c>
      <c r="AE314" s="57">
        <v>156</v>
      </c>
    </row>
    <row r="315" spans="28:31" x14ac:dyDescent="0.3">
      <c r="AB315" s="56">
        <v>313</v>
      </c>
      <c r="AC315" s="57">
        <v>126</v>
      </c>
      <c r="AD315" s="57">
        <v>141</v>
      </c>
      <c r="AE315" s="57">
        <v>157</v>
      </c>
    </row>
    <row r="316" spans="28:31" x14ac:dyDescent="0.3">
      <c r="AB316" s="56">
        <v>314</v>
      </c>
      <c r="AC316" s="57">
        <v>126</v>
      </c>
      <c r="AD316" s="57">
        <v>142</v>
      </c>
      <c r="AE316" s="57">
        <v>157</v>
      </c>
    </row>
    <row r="317" spans="28:31" x14ac:dyDescent="0.3">
      <c r="AB317" s="56">
        <v>315</v>
      </c>
      <c r="AC317" s="57">
        <v>126</v>
      </c>
      <c r="AD317" s="57">
        <v>142</v>
      </c>
      <c r="AE317" s="57">
        <v>158</v>
      </c>
    </row>
    <row r="318" spans="28:31" x14ac:dyDescent="0.3">
      <c r="AB318" s="56">
        <v>316</v>
      </c>
      <c r="AC318" s="57">
        <v>127</v>
      </c>
      <c r="AD318" s="57">
        <v>143</v>
      </c>
      <c r="AE318" s="57">
        <v>158</v>
      </c>
    </row>
    <row r="319" spans="28:31" x14ac:dyDescent="0.3">
      <c r="AB319" s="56">
        <v>317</v>
      </c>
      <c r="AC319" s="57">
        <v>127</v>
      </c>
      <c r="AD319" s="57">
        <v>143</v>
      </c>
      <c r="AE319" s="57">
        <v>159</v>
      </c>
    </row>
    <row r="320" spans="28:31" x14ac:dyDescent="0.3">
      <c r="AB320" s="56">
        <v>318</v>
      </c>
      <c r="AC320" s="57">
        <v>128</v>
      </c>
      <c r="AD320" s="57">
        <v>144</v>
      </c>
      <c r="AE320" s="57">
        <v>159</v>
      </c>
    </row>
    <row r="321" spans="28:31" x14ac:dyDescent="0.3">
      <c r="AB321" s="56">
        <v>319</v>
      </c>
      <c r="AC321" s="57">
        <v>128</v>
      </c>
      <c r="AD321" s="57">
        <v>144</v>
      </c>
      <c r="AE321" s="57">
        <v>160</v>
      </c>
    </row>
    <row r="322" spans="28:31" x14ac:dyDescent="0.3">
      <c r="AB322" s="56">
        <v>320</v>
      </c>
      <c r="AC322" s="57">
        <v>128</v>
      </c>
      <c r="AD322" s="57">
        <v>144</v>
      </c>
      <c r="AE322" s="57">
        <v>160</v>
      </c>
    </row>
    <row r="323" spans="28:31" x14ac:dyDescent="0.3">
      <c r="AB323" s="56">
        <v>321</v>
      </c>
      <c r="AC323" s="57">
        <v>129</v>
      </c>
      <c r="AD323" s="57">
        <v>145</v>
      </c>
      <c r="AE323" s="57">
        <v>161</v>
      </c>
    </row>
    <row r="324" spans="28:31" x14ac:dyDescent="0.3">
      <c r="AB324" s="56">
        <v>322</v>
      </c>
      <c r="AC324" s="57">
        <v>129</v>
      </c>
      <c r="AD324" s="57">
        <v>145</v>
      </c>
      <c r="AE324" s="57">
        <v>161</v>
      </c>
    </row>
    <row r="325" spans="28:31" x14ac:dyDescent="0.3">
      <c r="AB325" s="56">
        <v>323</v>
      </c>
      <c r="AC325" s="57">
        <v>130</v>
      </c>
      <c r="AD325" s="57">
        <v>146</v>
      </c>
      <c r="AE325" s="57">
        <v>162</v>
      </c>
    </row>
    <row r="326" spans="28:31" x14ac:dyDescent="0.3">
      <c r="AB326" s="56">
        <v>324</v>
      </c>
      <c r="AC326" s="57">
        <v>130</v>
      </c>
      <c r="AD326" s="57">
        <v>146</v>
      </c>
      <c r="AE326" s="57">
        <v>162</v>
      </c>
    </row>
    <row r="327" spans="28:31" x14ac:dyDescent="0.3">
      <c r="AB327" s="56">
        <v>325</v>
      </c>
      <c r="AC327" s="57">
        <v>130</v>
      </c>
      <c r="AD327" s="57">
        <v>147</v>
      </c>
      <c r="AE327" s="57">
        <v>163</v>
      </c>
    </row>
    <row r="328" spans="28:31" x14ac:dyDescent="0.3">
      <c r="AB328" s="56">
        <v>326</v>
      </c>
      <c r="AC328" s="57">
        <v>131</v>
      </c>
      <c r="AD328" s="57">
        <v>147</v>
      </c>
      <c r="AE328" s="57">
        <v>163</v>
      </c>
    </row>
    <row r="329" spans="28:31" x14ac:dyDescent="0.3">
      <c r="AB329" s="56">
        <v>327</v>
      </c>
      <c r="AC329" s="57">
        <v>131</v>
      </c>
      <c r="AD329" s="57">
        <v>148</v>
      </c>
      <c r="AE329" s="57">
        <v>164</v>
      </c>
    </row>
    <row r="330" spans="28:31" x14ac:dyDescent="0.3">
      <c r="AB330" s="56">
        <v>328</v>
      </c>
      <c r="AC330" s="57">
        <v>132</v>
      </c>
      <c r="AD330" s="57">
        <v>148</v>
      </c>
      <c r="AE330" s="57">
        <v>164</v>
      </c>
    </row>
    <row r="331" spans="28:31" x14ac:dyDescent="0.3">
      <c r="AB331" s="56">
        <v>329</v>
      </c>
      <c r="AC331" s="57">
        <v>132</v>
      </c>
      <c r="AD331" s="57">
        <v>149</v>
      </c>
      <c r="AE331" s="57">
        <v>165</v>
      </c>
    </row>
    <row r="332" spans="28:31" x14ac:dyDescent="0.3">
      <c r="AB332" s="56">
        <v>330</v>
      </c>
      <c r="AC332" s="57">
        <v>132</v>
      </c>
      <c r="AD332" s="57">
        <v>149</v>
      </c>
      <c r="AE332" s="57">
        <v>165</v>
      </c>
    </row>
    <row r="333" spans="28:31" x14ac:dyDescent="0.3">
      <c r="AB333" s="56">
        <v>331</v>
      </c>
      <c r="AC333" s="57">
        <v>133</v>
      </c>
      <c r="AD333" s="57">
        <v>149</v>
      </c>
      <c r="AE333" s="57">
        <v>166</v>
      </c>
    </row>
    <row r="334" spans="28:31" x14ac:dyDescent="0.3">
      <c r="AB334" s="56">
        <v>332</v>
      </c>
      <c r="AC334" s="57">
        <v>133</v>
      </c>
      <c r="AD334" s="57">
        <v>150</v>
      </c>
      <c r="AE334" s="57">
        <v>166</v>
      </c>
    </row>
    <row r="335" spans="28:31" x14ac:dyDescent="0.3">
      <c r="AB335" s="56">
        <v>333</v>
      </c>
      <c r="AC335" s="57">
        <v>134</v>
      </c>
      <c r="AD335" s="57">
        <v>150</v>
      </c>
      <c r="AE335" s="57">
        <v>167</v>
      </c>
    </row>
    <row r="336" spans="28:31" x14ac:dyDescent="0.3">
      <c r="AB336" s="56">
        <v>334</v>
      </c>
      <c r="AC336" s="57">
        <v>134</v>
      </c>
      <c r="AD336" s="57">
        <v>151</v>
      </c>
      <c r="AE336" s="57">
        <v>167</v>
      </c>
    </row>
    <row r="337" spans="28:31" x14ac:dyDescent="0.3">
      <c r="AB337" s="56">
        <v>335</v>
      </c>
      <c r="AC337" s="57">
        <v>134</v>
      </c>
      <c r="AD337" s="57">
        <v>151</v>
      </c>
      <c r="AE337" s="57">
        <v>168</v>
      </c>
    </row>
    <row r="338" spans="28:31" x14ac:dyDescent="0.3">
      <c r="AB338" s="56">
        <v>336</v>
      </c>
      <c r="AC338" s="57">
        <v>135</v>
      </c>
      <c r="AD338" s="57">
        <v>152</v>
      </c>
      <c r="AE338" s="57">
        <v>168</v>
      </c>
    </row>
    <row r="339" spans="28:31" x14ac:dyDescent="0.3">
      <c r="AB339" s="56">
        <v>337</v>
      </c>
      <c r="AC339" s="57">
        <v>135</v>
      </c>
      <c r="AD339" s="57">
        <v>152</v>
      </c>
      <c r="AE339" s="57">
        <v>169</v>
      </c>
    </row>
    <row r="340" spans="28:31" x14ac:dyDescent="0.3">
      <c r="AB340" s="56">
        <v>338</v>
      </c>
      <c r="AC340" s="57">
        <v>136</v>
      </c>
      <c r="AD340" s="57">
        <v>153</v>
      </c>
      <c r="AE340" s="57">
        <v>169</v>
      </c>
    </row>
    <row r="341" spans="28:31" x14ac:dyDescent="0.3">
      <c r="AB341" s="56">
        <v>339</v>
      </c>
      <c r="AC341" s="57">
        <v>136</v>
      </c>
      <c r="AD341" s="57">
        <v>153</v>
      </c>
      <c r="AE341" s="57">
        <v>170</v>
      </c>
    </row>
    <row r="342" spans="28:31" x14ac:dyDescent="0.3">
      <c r="AB342" s="56">
        <v>340</v>
      </c>
      <c r="AC342" s="57">
        <v>136</v>
      </c>
      <c r="AD342" s="57">
        <v>153</v>
      </c>
      <c r="AE342" s="57">
        <v>170</v>
      </c>
    </row>
    <row r="343" spans="28:31" x14ac:dyDescent="0.3">
      <c r="AB343" s="56">
        <v>341</v>
      </c>
      <c r="AC343" s="57">
        <v>137</v>
      </c>
      <c r="AD343" s="57">
        <v>154</v>
      </c>
      <c r="AE343" s="57">
        <v>171</v>
      </c>
    </row>
    <row r="344" spans="28:31" x14ac:dyDescent="0.3">
      <c r="AB344" s="56">
        <v>342</v>
      </c>
      <c r="AC344" s="57">
        <v>137</v>
      </c>
      <c r="AD344" s="57">
        <v>154</v>
      </c>
      <c r="AE344" s="57">
        <v>171</v>
      </c>
    </row>
    <row r="345" spans="28:31" x14ac:dyDescent="0.3">
      <c r="AB345" s="56">
        <v>343</v>
      </c>
      <c r="AC345" s="57">
        <v>138</v>
      </c>
      <c r="AD345" s="57">
        <v>155</v>
      </c>
      <c r="AE345" s="57">
        <v>172</v>
      </c>
    </row>
    <row r="346" spans="28:31" x14ac:dyDescent="0.3">
      <c r="AB346" s="56">
        <v>344</v>
      </c>
      <c r="AC346" s="57">
        <v>138</v>
      </c>
      <c r="AD346" s="57">
        <v>155</v>
      </c>
      <c r="AE346" s="57">
        <v>172</v>
      </c>
    </row>
    <row r="347" spans="28:31" x14ac:dyDescent="0.3">
      <c r="AB347" s="56">
        <v>345</v>
      </c>
      <c r="AC347" s="57">
        <v>138</v>
      </c>
      <c r="AD347" s="57">
        <v>156</v>
      </c>
      <c r="AE347" s="57">
        <v>173</v>
      </c>
    </row>
    <row r="348" spans="28:31" x14ac:dyDescent="0.3">
      <c r="AB348" s="56">
        <v>346</v>
      </c>
      <c r="AC348" s="57">
        <v>139</v>
      </c>
      <c r="AD348" s="57">
        <v>156</v>
      </c>
      <c r="AE348" s="57">
        <v>173</v>
      </c>
    </row>
    <row r="349" spans="28:31" x14ac:dyDescent="0.3">
      <c r="AB349" s="56">
        <v>347</v>
      </c>
      <c r="AC349" s="57">
        <v>139</v>
      </c>
      <c r="AD349" s="57">
        <v>157</v>
      </c>
      <c r="AE349" s="57">
        <v>174</v>
      </c>
    </row>
    <row r="350" spans="28:31" x14ac:dyDescent="0.3">
      <c r="AB350" s="56">
        <v>348</v>
      </c>
      <c r="AC350" s="57">
        <v>140</v>
      </c>
      <c r="AD350" s="57">
        <v>157</v>
      </c>
      <c r="AE350" s="57">
        <v>174</v>
      </c>
    </row>
    <row r="351" spans="28:31" x14ac:dyDescent="0.3">
      <c r="AB351" s="56">
        <v>349</v>
      </c>
      <c r="AC351" s="57">
        <v>140</v>
      </c>
      <c r="AD351" s="57">
        <v>158</v>
      </c>
      <c r="AE351" s="57">
        <v>175</v>
      </c>
    </row>
    <row r="352" spans="28:31" x14ac:dyDescent="0.3">
      <c r="AB352" s="56">
        <v>350</v>
      </c>
      <c r="AC352" s="57">
        <v>140</v>
      </c>
      <c r="AD352" s="57">
        <v>158</v>
      </c>
      <c r="AE352" s="57">
        <v>175</v>
      </c>
    </row>
    <row r="353" spans="28:31" x14ac:dyDescent="0.3">
      <c r="AB353" s="56">
        <v>351</v>
      </c>
      <c r="AC353" s="57">
        <v>141</v>
      </c>
      <c r="AD353" s="57">
        <v>158</v>
      </c>
      <c r="AE353" s="57">
        <v>176</v>
      </c>
    </row>
    <row r="354" spans="28:31" x14ac:dyDescent="0.3">
      <c r="AB354" s="56">
        <v>352</v>
      </c>
      <c r="AC354" s="57">
        <v>141</v>
      </c>
      <c r="AD354" s="57">
        <v>159</v>
      </c>
      <c r="AE354" s="57">
        <v>176</v>
      </c>
    </row>
    <row r="355" spans="28:31" x14ac:dyDescent="0.3">
      <c r="AB355" s="56">
        <v>353</v>
      </c>
      <c r="AC355" s="57">
        <v>142</v>
      </c>
      <c r="AD355" s="57">
        <v>159</v>
      </c>
      <c r="AE355" s="57">
        <v>177</v>
      </c>
    </row>
    <row r="356" spans="28:31" x14ac:dyDescent="0.3">
      <c r="AB356" s="56">
        <v>354</v>
      </c>
      <c r="AC356" s="57">
        <v>142</v>
      </c>
      <c r="AD356" s="57">
        <v>160</v>
      </c>
      <c r="AE356" s="57">
        <v>177</v>
      </c>
    </row>
    <row r="357" spans="28:31" x14ac:dyDescent="0.3">
      <c r="AB357" s="56">
        <v>355</v>
      </c>
      <c r="AC357" s="57">
        <v>142</v>
      </c>
      <c r="AD357" s="57">
        <v>160</v>
      </c>
      <c r="AE357" s="57">
        <v>178</v>
      </c>
    </row>
    <row r="358" spans="28:31" x14ac:dyDescent="0.3">
      <c r="AB358" s="56">
        <v>356</v>
      </c>
      <c r="AC358" s="57">
        <v>143</v>
      </c>
      <c r="AD358" s="57">
        <v>161</v>
      </c>
      <c r="AE358" s="57">
        <v>178</v>
      </c>
    </row>
    <row r="359" spans="28:31" x14ac:dyDescent="0.3">
      <c r="AB359" s="56">
        <v>357</v>
      </c>
      <c r="AC359" s="57">
        <v>143</v>
      </c>
      <c r="AD359" s="57">
        <v>161</v>
      </c>
      <c r="AE359" s="57">
        <v>179</v>
      </c>
    </row>
    <row r="360" spans="28:31" x14ac:dyDescent="0.3">
      <c r="AB360" s="56">
        <v>358</v>
      </c>
      <c r="AC360" s="57">
        <v>144</v>
      </c>
      <c r="AD360" s="57">
        <v>162</v>
      </c>
      <c r="AE360" s="57">
        <v>179</v>
      </c>
    </row>
    <row r="361" spans="28:31" x14ac:dyDescent="0.3">
      <c r="AB361" s="56">
        <v>359</v>
      </c>
      <c r="AC361" s="57">
        <v>144</v>
      </c>
      <c r="AD361" s="57">
        <v>162</v>
      </c>
      <c r="AE361" s="57">
        <v>180</v>
      </c>
    </row>
    <row r="362" spans="28:31" x14ac:dyDescent="0.3">
      <c r="AB362" s="56">
        <v>360</v>
      </c>
      <c r="AC362" s="57">
        <v>144</v>
      </c>
      <c r="AD362" s="57">
        <v>162</v>
      </c>
      <c r="AE362" s="57">
        <v>180</v>
      </c>
    </row>
    <row r="363" spans="28:31" x14ac:dyDescent="0.3">
      <c r="AB363" s="56">
        <v>361</v>
      </c>
      <c r="AC363" s="57">
        <v>145</v>
      </c>
      <c r="AD363" s="57">
        <v>163</v>
      </c>
      <c r="AE363" s="57">
        <v>181</v>
      </c>
    </row>
    <row r="364" spans="28:31" x14ac:dyDescent="0.3">
      <c r="AB364" s="56">
        <v>362</v>
      </c>
      <c r="AC364" s="57">
        <v>145</v>
      </c>
      <c r="AD364" s="57">
        <v>163</v>
      </c>
      <c r="AE364" s="57">
        <v>181</v>
      </c>
    </row>
    <row r="365" spans="28:31" x14ac:dyDescent="0.3">
      <c r="AB365" s="56">
        <v>363</v>
      </c>
      <c r="AC365" s="57">
        <v>146</v>
      </c>
      <c r="AD365" s="57">
        <v>164</v>
      </c>
      <c r="AE365" s="57">
        <v>182</v>
      </c>
    </row>
    <row r="366" spans="28:31" x14ac:dyDescent="0.3">
      <c r="AB366" s="56">
        <v>364</v>
      </c>
      <c r="AC366" s="57">
        <v>146</v>
      </c>
      <c r="AD366" s="57">
        <v>164</v>
      </c>
      <c r="AE366" s="57">
        <v>182</v>
      </c>
    </row>
    <row r="367" spans="28:31" x14ac:dyDescent="0.3">
      <c r="AB367" s="56">
        <v>365</v>
      </c>
      <c r="AC367" s="57">
        <v>146</v>
      </c>
      <c r="AD367" s="57">
        <v>165</v>
      </c>
      <c r="AE367" s="57">
        <v>183</v>
      </c>
    </row>
    <row r="368" spans="28:31" x14ac:dyDescent="0.3">
      <c r="AB368" s="56">
        <v>366</v>
      </c>
      <c r="AC368" s="57">
        <v>147</v>
      </c>
      <c r="AD368" s="57">
        <v>165</v>
      </c>
      <c r="AE368" s="57">
        <v>183</v>
      </c>
    </row>
    <row r="369" spans="28:31" x14ac:dyDescent="0.3">
      <c r="AB369" s="56">
        <v>367</v>
      </c>
      <c r="AC369" s="57">
        <v>147</v>
      </c>
      <c r="AD369" s="57">
        <v>166</v>
      </c>
      <c r="AE369" s="57">
        <v>184</v>
      </c>
    </row>
    <row r="370" spans="28:31" x14ac:dyDescent="0.3">
      <c r="AB370" s="56">
        <v>368</v>
      </c>
      <c r="AC370" s="57">
        <v>148</v>
      </c>
      <c r="AD370" s="57">
        <v>166</v>
      </c>
      <c r="AE370" s="57">
        <v>184</v>
      </c>
    </row>
    <row r="371" spans="28:31" x14ac:dyDescent="0.3">
      <c r="AB371" s="56">
        <v>369</v>
      </c>
      <c r="AC371" s="57">
        <v>148</v>
      </c>
      <c r="AD371" s="57">
        <v>167</v>
      </c>
      <c r="AE371" s="57">
        <v>185</v>
      </c>
    </row>
    <row r="372" spans="28:31" x14ac:dyDescent="0.3">
      <c r="AB372" s="56">
        <v>370</v>
      </c>
      <c r="AC372" s="57">
        <v>148</v>
      </c>
      <c r="AD372" s="57">
        <v>167</v>
      </c>
      <c r="AE372" s="57">
        <v>185</v>
      </c>
    </row>
    <row r="373" spans="28:31" x14ac:dyDescent="0.3">
      <c r="AB373" s="56">
        <v>371</v>
      </c>
      <c r="AC373" s="57">
        <v>149</v>
      </c>
      <c r="AD373" s="57">
        <v>167</v>
      </c>
      <c r="AE373" s="57">
        <v>186</v>
      </c>
    </row>
    <row r="374" spans="28:31" x14ac:dyDescent="0.3">
      <c r="AB374" s="56">
        <v>372</v>
      </c>
      <c r="AC374" s="57">
        <v>149</v>
      </c>
      <c r="AD374" s="57">
        <v>168</v>
      </c>
      <c r="AE374" s="57">
        <v>186</v>
      </c>
    </row>
    <row r="375" spans="28:31" x14ac:dyDescent="0.3">
      <c r="AB375" s="56">
        <v>373</v>
      </c>
      <c r="AC375" s="57">
        <v>150</v>
      </c>
      <c r="AD375" s="57">
        <v>168</v>
      </c>
      <c r="AE375" s="57">
        <v>187</v>
      </c>
    </row>
    <row r="376" spans="28:31" x14ac:dyDescent="0.3">
      <c r="AB376" s="56">
        <v>374</v>
      </c>
      <c r="AC376" s="57">
        <v>150</v>
      </c>
      <c r="AD376" s="57">
        <v>169</v>
      </c>
      <c r="AE376" s="57">
        <v>187</v>
      </c>
    </row>
    <row r="377" spans="28:31" x14ac:dyDescent="0.3">
      <c r="AB377" s="56">
        <v>375</v>
      </c>
      <c r="AC377" s="57">
        <v>150</v>
      </c>
      <c r="AD377" s="57">
        <v>169</v>
      </c>
      <c r="AE377" s="57">
        <v>188</v>
      </c>
    </row>
    <row r="378" spans="28:31" x14ac:dyDescent="0.3">
      <c r="AB378" s="56">
        <v>376</v>
      </c>
      <c r="AC378" s="57">
        <v>151</v>
      </c>
      <c r="AD378" s="57">
        <v>170</v>
      </c>
      <c r="AE378" s="57">
        <v>188</v>
      </c>
    </row>
    <row r="379" spans="28:31" x14ac:dyDescent="0.3">
      <c r="AB379" s="56">
        <v>377</v>
      </c>
      <c r="AC379" s="57">
        <v>151</v>
      </c>
      <c r="AD379" s="57">
        <v>170</v>
      </c>
      <c r="AE379" s="57">
        <v>189</v>
      </c>
    </row>
    <row r="380" spans="28:31" x14ac:dyDescent="0.3">
      <c r="AB380" s="56">
        <v>378</v>
      </c>
      <c r="AC380" s="57">
        <v>152</v>
      </c>
      <c r="AD380" s="57">
        <v>171</v>
      </c>
      <c r="AE380" s="57">
        <v>189</v>
      </c>
    </row>
    <row r="381" spans="28:31" x14ac:dyDescent="0.3">
      <c r="AB381" s="56">
        <v>379</v>
      </c>
      <c r="AC381" s="57">
        <v>152</v>
      </c>
      <c r="AD381" s="57">
        <v>171</v>
      </c>
      <c r="AE381" s="57">
        <v>190</v>
      </c>
    </row>
    <row r="382" spans="28:31" x14ac:dyDescent="0.3">
      <c r="AB382" s="56">
        <v>380</v>
      </c>
      <c r="AC382" s="57">
        <v>152</v>
      </c>
      <c r="AD382" s="57">
        <v>171</v>
      </c>
      <c r="AE382" s="57">
        <v>190</v>
      </c>
    </row>
    <row r="383" spans="28:31" x14ac:dyDescent="0.3">
      <c r="AB383" s="56">
        <v>381</v>
      </c>
      <c r="AC383" s="57">
        <v>153</v>
      </c>
      <c r="AD383" s="57">
        <v>172</v>
      </c>
      <c r="AE383" s="57">
        <v>191</v>
      </c>
    </row>
    <row r="384" spans="28:31" x14ac:dyDescent="0.3">
      <c r="AB384" s="56">
        <v>382</v>
      </c>
      <c r="AC384" s="57">
        <v>153</v>
      </c>
      <c r="AD384" s="57">
        <v>172</v>
      </c>
      <c r="AE384" s="57">
        <v>191</v>
      </c>
    </row>
    <row r="385" spans="28:31" x14ac:dyDescent="0.3">
      <c r="AB385" s="56">
        <v>383</v>
      </c>
      <c r="AC385" s="57">
        <v>154</v>
      </c>
      <c r="AD385" s="57">
        <v>173</v>
      </c>
      <c r="AE385" s="57">
        <v>192</v>
      </c>
    </row>
    <row r="386" spans="28:31" x14ac:dyDescent="0.3">
      <c r="AB386" s="56">
        <v>384</v>
      </c>
      <c r="AC386" s="57">
        <v>154</v>
      </c>
      <c r="AD386" s="57">
        <v>173</v>
      </c>
      <c r="AE386" s="57">
        <v>192</v>
      </c>
    </row>
    <row r="387" spans="28:31" x14ac:dyDescent="0.3">
      <c r="AB387" s="56">
        <v>385</v>
      </c>
      <c r="AC387" s="57">
        <v>154</v>
      </c>
      <c r="AD387" s="57">
        <v>174</v>
      </c>
      <c r="AE387" s="57">
        <v>193</v>
      </c>
    </row>
    <row r="388" spans="28:31" x14ac:dyDescent="0.3">
      <c r="AB388" s="56">
        <v>386</v>
      </c>
      <c r="AC388" s="57">
        <v>155</v>
      </c>
      <c r="AD388" s="57">
        <v>174</v>
      </c>
      <c r="AE388" s="57">
        <v>193</v>
      </c>
    </row>
    <row r="389" spans="28:31" x14ac:dyDescent="0.3">
      <c r="AB389" s="56">
        <v>387</v>
      </c>
      <c r="AC389" s="57">
        <v>155</v>
      </c>
      <c r="AD389" s="57">
        <v>175</v>
      </c>
      <c r="AE389" s="57">
        <v>194</v>
      </c>
    </row>
    <row r="390" spans="28:31" x14ac:dyDescent="0.3">
      <c r="AB390" s="56">
        <v>388</v>
      </c>
      <c r="AC390" s="57">
        <v>156</v>
      </c>
      <c r="AD390" s="57">
        <v>175</v>
      </c>
      <c r="AE390" s="57">
        <v>194</v>
      </c>
    </row>
    <row r="391" spans="28:31" x14ac:dyDescent="0.3">
      <c r="AB391" s="56">
        <v>389</v>
      </c>
      <c r="AC391" s="57">
        <v>156</v>
      </c>
      <c r="AD391" s="57">
        <v>176</v>
      </c>
      <c r="AE391" s="57">
        <v>195</v>
      </c>
    </row>
    <row r="392" spans="28:31" x14ac:dyDescent="0.3">
      <c r="AB392" s="56">
        <v>390</v>
      </c>
      <c r="AC392" s="57">
        <v>156</v>
      </c>
      <c r="AD392" s="57">
        <v>176</v>
      </c>
      <c r="AE392" s="57">
        <v>195</v>
      </c>
    </row>
    <row r="393" spans="28:31" x14ac:dyDescent="0.3">
      <c r="AB393" s="56">
        <v>391</v>
      </c>
      <c r="AC393" s="57">
        <v>157</v>
      </c>
      <c r="AD393" s="57">
        <v>176</v>
      </c>
      <c r="AE393" s="57">
        <v>196</v>
      </c>
    </row>
    <row r="394" spans="28:31" x14ac:dyDescent="0.3">
      <c r="AB394" s="56">
        <v>392</v>
      </c>
      <c r="AC394" s="57">
        <v>157</v>
      </c>
      <c r="AD394" s="57">
        <v>177</v>
      </c>
      <c r="AE394" s="57">
        <v>196</v>
      </c>
    </row>
    <row r="395" spans="28:31" x14ac:dyDescent="0.3">
      <c r="AB395" s="56">
        <v>393</v>
      </c>
      <c r="AC395" s="57">
        <v>158</v>
      </c>
      <c r="AD395" s="57">
        <v>177</v>
      </c>
      <c r="AE395" s="57">
        <v>197</v>
      </c>
    </row>
    <row r="396" spans="28:31" x14ac:dyDescent="0.3">
      <c r="AB396" s="56">
        <v>394</v>
      </c>
      <c r="AC396" s="57">
        <v>158</v>
      </c>
      <c r="AD396" s="57">
        <v>178</v>
      </c>
      <c r="AE396" s="57">
        <v>197</v>
      </c>
    </row>
    <row r="397" spans="28:31" x14ac:dyDescent="0.3">
      <c r="AB397" s="56">
        <v>395</v>
      </c>
      <c r="AC397" s="57">
        <v>158</v>
      </c>
      <c r="AD397" s="57">
        <v>178</v>
      </c>
      <c r="AE397" s="57">
        <v>198</v>
      </c>
    </row>
    <row r="398" spans="28:31" x14ac:dyDescent="0.3">
      <c r="AB398" s="56">
        <v>396</v>
      </c>
      <c r="AC398" s="57">
        <v>159</v>
      </c>
      <c r="AD398" s="57">
        <v>179</v>
      </c>
      <c r="AE398" s="57">
        <v>198</v>
      </c>
    </row>
    <row r="399" spans="28:31" x14ac:dyDescent="0.3">
      <c r="AB399" s="56">
        <v>397</v>
      </c>
      <c r="AC399" s="57">
        <v>159</v>
      </c>
      <c r="AD399" s="57">
        <v>179</v>
      </c>
      <c r="AE399" s="57">
        <v>199</v>
      </c>
    </row>
    <row r="400" spans="28:31" x14ac:dyDescent="0.3">
      <c r="AB400" s="56">
        <v>398</v>
      </c>
      <c r="AC400" s="57">
        <v>160</v>
      </c>
      <c r="AD400" s="57">
        <v>180</v>
      </c>
      <c r="AE400" s="57">
        <v>199</v>
      </c>
    </row>
    <row r="401" spans="28:31" x14ac:dyDescent="0.3">
      <c r="AB401" s="56">
        <v>399</v>
      </c>
      <c r="AC401" s="57">
        <v>160</v>
      </c>
      <c r="AD401" s="57">
        <v>180</v>
      </c>
      <c r="AE401" s="57">
        <v>200</v>
      </c>
    </row>
    <row r="402" spans="28:31" x14ac:dyDescent="0.3">
      <c r="AB402" s="56">
        <v>400</v>
      </c>
      <c r="AC402" s="57">
        <v>160</v>
      </c>
      <c r="AD402" s="57">
        <v>180</v>
      </c>
      <c r="AE402" s="57">
        <v>200</v>
      </c>
    </row>
    <row r="403" spans="28:31" x14ac:dyDescent="0.3">
      <c r="AE403" s="58"/>
    </row>
    <row r="404" spans="28:31" x14ac:dyDescent="0.3">
      <c r="AE404" s="58"/>
    </row>
    <row r="405" spans="28:31" x14ac:dyDescent="0.3">
      <c r="AE405" s="58"/>
    </row>
    <row r="406" spans="28:31" x14ac:dyDescent="0.3">
      <c r="AE406" s="58"/>
    </row>
    <row r="407" spans="28:31" x14ac:dyDescent="0.3">
      <c r="AE407" s="58"/>
    </row>
    <row r="408" spans="28:31" x14ac:dyDescent="0.3">
      <c r="AE408" s="58"/>
    </row>
    <row r="409" spans="28:31" x14ac:dyDescent="0.3">
      <c r="AE409" s="58"/>
    </row>
    <row r="410" spans="28:31" x14ac:dyDescent="0.3">
      <c r="AE410" s="58"/>
    </row>
    <row r="411" spans="28:31" x14ac:dyDescent="0.3">
      <c r="AE411" s="58"/>
    </row>
    <row r="412" spans="28:31" x14ac:dyDescent="0.3">
      <c r="AE412" s="58"/>
    </row>
    <row r="413" spans="28:31" x14ac:dyDescent="0.3">
      <c r="AE413" s="58"/>
    </row>
    <row r="414" spans="28:31" x14ac:dyDescent="0.3">
      <c r="AE414" s="58"/>
    </row>
    <row r="415" spans="28:31" x14ac:dyDescent="0.3">
      <c r="AE415" s="58"/>
    </row>
    <row r="416" spans="28:31" x14ac:dyDescent="0.3">
      <c r="AE416" s="58"/>
    </row>
    <row r="417" spans="31:31" x14ac:dyDescent="0.3">
      <c r="AE417" s="58"/>
    </row>
    <row r="418" spans="31:31" x14ac:dyDescent="0.3">
      <c r="AE418" s="58"/>
    </row>
    <row r="419" spans="31:31" x14ac:dyDescent="0.3">
      <c r="AE419" s="58"/>
    </row>
    <row r="420" spans="31:31" x14ac:dyDescent="0.3">
      <c r="AE420" s="58"/>
    </row>
    <row r="421" spans="31:31" x14ac:dyDescent="0.3">
      <c r="AE421" s="58"/>
    </row>
    <row r="422" spans="31:31" x14ac:dyDescent="0.3">
      <c r="AE422" s="58"/>
    </row>
    <row r="423" spans="31:31" x14ac:dyDescent="0.3">
      <c r="AE423" s="58"/>
    </row>
    <row r="424" spans="31:31" x14ac:dyDescent="0.3">
      <c r="AE424" s="58"/>
    </row>
    <row r="425" spans="31:31" x14ac:dyDescent="0.3">
      <c r="AE425" s="58"/>
    </row>
    <row r="426" spans="31:31" x14ac:dyDescent="0.3">
      <c r="AE426" s="58"/>
    </row>
    <row r="427" spans="31:31" x14ac:dyDescent="0.3">
      <c r="AE427" s="58"/>
    </row>
    <row r="428" spans="31:31" x14ac:dyDescent="0.3">
      <c r="AE428" s="58"/>
    </row>
    <row r="429" spans="31:31" x14ac:dyDescent="0.3">
      <c r="AE429" s="58"/>
    </row>
    <row r="430" spans="31:31" x14ac:dyDescent="0.3">
      <c r="AE430" s="58"/>
    </row>
    <row r="431" spans="31:31" x14ac:dyDescent="0.3">
      <c r="AE431" s="58"/>
    </row>
    <row r="432" spans="31:31" x14ac:dyDescent="0.3">
      <c r="AE432" s="58"/>
    </row>
    <row r="433" spans="31:31" x14ac:dyDescent="0.3">
      <c r="AE433" s="58"/>
    </row>
  </sheetData>
  <sheetProtection algorithmName="SHA-512" hashValue="1KW1v2muSUuRfZYKMJQSM7CK/Qc1AMBQ3pw4+h90LuBsml5Xh2g/UTbnu8u65Hk9Pv1qGFgNG78htP3Ttmj5+w==" saltValue="LUdQoLYk/ccwi9EZ8W/tNg==" spinCount="100000" sheet="1" objects="1" scenarios="1"/>
  <mergeCells count="5">
    <mergeCell ref="U1:Y1"/>
    <mergeCell ref="A1:J1"/>
    <mergeCell ref="K1:T1"/>
    <mergeCell ref="G3:J5"/>
    <mergeCell ref="L3:P4"/>
  </mergeCells>
  <phoneticPr fontId="0" type="noConversion"/>
  <conditionalFormatting sqref="A1 K1">
    <cfRule type="expression" dxfId="0" priority="1" stopIfTrue="1">
      <formula>$B$37&lt;91</formula>
    </cfRule>
  </conditionalFormatting>
  <dataValidations count="4">
    <dataValidation type="list" allowBlank="1" showInputMessage="1" showErrorMessage="1" error="Only 10%, 15%, 20%, _x000a_25%, 33%, 40%, 45%,_x000a_or 50% available_x000a_for automated calculations." sqref="E7" xr:uid="{00000000-0002-0000-0100-000000000000}">
      <formula1>"10%,15%,20%,25%,33%,40%,45%,50%"</formula1>
    </dataValidation>
    <dataValidation type="whole" allowBlank="1" showInputMessage="1" showErrorMessage="1" error="Enter number from 67 to 399" prompt="Enter number from 67 to 399" sqref="A3" xr:uid="{00000000-0002-0000-0100-000001000000}">
      <formula1>67</formula1>
      <formula2>399</formula2>
    </dataValidation>
    <dataValidation type="list" allowBlank="1" showInputMessage="1" showErrorMessage="1" sqref="E6" xr:uid="{00000000-0002-0000-0100-000002000000}">
      <formula1>"Pro, Am"</formula1>
    </dataValidation>
    <dataValidation type="decimal" operator="lessThan" allowBlank="1" showInputMessage="1" showErrorMessage="1" error="Too high for this model to handle." prompt="Up to $500 max" sqref="A4" xr:uid="{00000000-0002-0000-0100-000003000000}">
      <formula1>501</formula1>
    </dataValidation>
  </dataValidations>
  <printOptions horizontalCentered="1"/>
  <pageMargins left="0.75" right="0.75" top="0.75" bottom="0.75" header="0.77" footer="0.66"/>
  <pageSetup scale="75" pageOrder="overThenDown" orientation="portrait" r:id="rId1"/>
  <headerFooter alignWithMargins="0"/>
  <colBreaks count="2" manualBreakCount="2">
    <brk id="10" max="1048575" man="1"/>
    <brk id="2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81"/>
  <sheetViews>
    <sheetView topLeftCell="A40" workbookViewId="0">
      <selection activeCell="H78" sqref="H78"/>
    </sheetView>
  </sheetViews>
  <sheetFormatPr defaultRowHeight="12.5" x14ac:dyDescent="0.25"/>
  <cols>
    <col min="3" max="3" width="6.81640625" customWidth="1"/>
    <col min="4" max="36" width="8.26953125" customWidth="1"/>
    <col min="37" max="37" width="7.36328125" customWidth="1"/>
    <col min="38" max="38" width="5.36328125" customWidth="1"/>
  </cols>
  <sheetData>
    <row r="1" spans="1:67" ht="15.5" x14ac:dyDescent="0.35">
      <c r="C1" s="247" t="s">
        <v>82</v>
      </c>
      <c r="D1" s="248"/>
      <c r="E1" s="248"/>
      <c r="F1" s="248"/>
      <c r="G1" s="248"/>
      <c r="H1" s="248"/>
      <c r="I1" s="248"/>
      <c r="J1" s="248"/>
      <c r="K1" s="248"/>
      <c r="L1" s="248"/>
      <c r="N1" s="1" t="s">
        <v>80</v>
      </c>
      <c r="O1" s="1"/>
      <c r="P1" s="1"/>
      <c r="R1" s="2"/>
      <c r="T1" s="3"/>
      <c r="U1" s="247" t="str">
        <f>C1</f>
        <v xml:space="preserve"> 2006 PDGA Tour: Amateur &amp; Junior Payout Table (Men and Women)</v>
      </c>
      <c r="V1" s="248"/>
      <c r="W1" s="248"/>
      <c r="X1" s="248"/>
      <c r="Y1" s="248"/>
      <c r="Z1" s="248"/>
      <c r="AA1" s="248"/>
      <c r="AB1" s="248"/>
      <c r="AC1" s="248"/>
      <c r="AD1" s="248"/>
      <c r="AF1" s="1" t="s">
        <v>80</v>
      </c>
      <c r="AG1" s="1"/>
      <c r="AH1" s="1"/>
      <c r="AJ1" s="2"/>
      <c r="AL1" s="3"/>
    </row>
    <row r="2" spans="1:67" ht="13" x14ac:dyDescent="0.3">
      <c r="D2" t="s">
        <v>107</v>
      </c>
      <c r="M2" s="1"/>
      <c r="AE2" s="1"/>
      <c r="AJ2" s="2"/>
    </row>
    <row r="3" spans="1:67" ht="13" x14ac:dyDescent="0.3">
      <c r="C3" s="4" t="s">
        <v>81</v>
      </c>
      <c r="D3" s="5"/>
      <c r="E3" s="6"/>
      <c r="F3" s="6"/>
      <c r="G3" s="6"/>
      <c r="H3" s="6"/>
      <c r="I3" s="6"/>
      <c r="J3" s="6"/>
      <c r="K3" s="6"/>
      <c r="L3" s="6"/>
      <c r="M3" s="5"/>
      <c r="N3" s="6"/>
      <c r="O3" s="6"/>
      <c r="P3" s="6"/>
      <c r="Q3" s="6"/>
      <c r="R3" s="6"/>
      <c r="S3" s="6"/>
      <c r="T3" s="7"/>
      <c r="U3" s="4" t="s">
        <v>81</v>
      </c>
      <c r="V3" s="5"/>
      <c r="W3" s="6"/>
      <c r="X3" s="6"/>
      <c r="Y3" s="6"/>
      <c r="Z3" s="6"/>
      <c r="AA3" s="6"/>
      <c r="AB3" s="6"/>
      <c r="AC3" s="6"/>
      <c r="AD3" s="6"/>
      <c r="AE3" s="5"/>
      <c r="AF3" s="6"/>
      <c r="AG3" s="6"/>
      <c r="AH3" s="6"/>
      <c r="AI3" s="6"/>
      <c r="AJ3" s="7"/>
      <c r="AK3" s="8"/>
      <c r="AL3" s="8"/>
    </row>
    <row r="4" spans="1:67" s="16" customFormat="1" ht="15.5" x14ac:dyDescent="0.35">
      <c r="C4" s="9"/>
      <c r="D4" s="10">
        <v>1</v>
      </c>
      <c r="E4" s="11" t="s">
        <v>0</v>
      </c>
      <c r="F4" s="12" t="s">
        <v>1</v>
      </c>
      <c r="G4" s="12" t="s">
        <v>2</v>
      </c>
      <c r="H4" s="12" t="s">
        <v>3</v>
      </c>
      <c r="I4" s="12" t="s">
        <v>4</v>
      </c>
      <c r="J4" s="12" t="s">
        <v>5</v>
      </c>
      <c r="K4" s="12" t="s">
        <v>6</v>
      </c>
      <c r="L4" s="12" t="s">
        <v>7</v>
      </c>
      <c r="M4" s="12" t="s">
        <v>8</v>
      </c>
      <c r="N4" s="12" t="s">
        <v>9</v>
      </c>
      <c r="O4" s="12" t="s">
        <v>10</v>
      </c>
      <c r="P4" s="12" t="s">
        <v>11</v>
      </c>
      <c r="Q4" s="12" t="s">
        <v>12</v>
      </c>
      <c r="R4" s="12" t="s">
        <v>13</v>
      </c>
      <c r="S4" s="12" t="s">
        <v>14</v>
      </c>
      <c r="T4" s="13" t="s">
        <v>15</v>
      </c>
      <c r="U4" s="14" t="s">
        <v>16</v>
      </c>
      <c r="V4" s="12" t="s">
        <v>17</v>
      </c>
      <c r="W4" s="12" t="s">
        <v>18</v>
      </c>
      <c r="X4" s="12" t="s">
        <v>19</v>
      </c>
      <c r="Y4" s="12" t="s">
        <v>20</v>
      </c>
      <c r="Z4" s="12" t="s">
        <v>21</v>
      </c>
      <c r="AA4" s="12" t="s">
        <v>22</v>
      </c>
      <c r="AB4" s="12" t="s">
        <v>23</v>
      </c>
      <c r="AC4" s="12" t="s">
        <v>24</v>
      </c>
      <c r="AD4" s="12" t="s">
        <v>25</v>
      </c>
      <c r="AE4" s="12" t="s">
        <v>26</v>
      </c>
      <c r="AF4" s="12" t="s">
        <v>27</v>
      </c>
      <c r="AG4" s="12" t="s">
        <v>28</v>
      </c>
      <c r="AH4" s="12" t="s">
        <v>29</v>
      </c>
      <c r="AI4" s="12" t="s">
        <v>30</v>
      </c>
      <c r="AJ4" s="13" t="s">
        <v>31</v>
      </c>
      <c r="AK4" s="15"/>
      <c r="AL4" s="15"/>
    </row>
    <row r="5" spans="1:67" ht="13" x14ac:dyDescent="0.3">
      <c r="C5" s="17" t="s">
        <v>32</v>
      </c>
      <c r="D5" s="18"/>
      <c r="E5" s="19"/>
      <c r="F5" s="20"/>
      <c r="G5" s="19"/>
      <c r="H5" s="21"/>
      <c r="I5" s="19"/>
      <c r="J5" s="21"/>
      <c r="K5" s="19"/>
      <c r="L5" s="21"/>
      <c r="M5" s="19"/>
      <c r="N5" s="21"/>
      <c r="O5" s="19"/>
      <c r="P5" s="21"/>
      <c r="Q5" s="19"/>
      <c r="R5" s="21"/>
      <c r="S5" s="19"/>
      <c r="T5" s="22"/>
      <c r="U5" s="17" t="s">
        <v>32</v>
      </c>
      <c r="V5" s="21"/>
      <c r="W5" s="19"/>
      <c r="X5" s="21"/>
      <c r="Y5" s="19"/>
      <c r="Z5" s="21"/>
      <c r="AA5" s="19"/>
      <c r="AB5" s="21"/>
      <c r="AC5" s="19"/>
      <c r="AD5" s="21"/>
      <c r="AE5" s="19"/>
      <c r="AF5" s="21"/>
      <c r="AG5" s="19"/>
      <c r="AH5" s="21"/>
      <c r="AI5" s="19"/>
      <c r="AJ5" s="22"/>
    </row>
    <row r="6" spans="1:67" s="16" customFormat="1" ht="18.5" thickBot="1" x14ac:dyDescent="0.45">
      <c r="A6" s="61" t="s">
        <v>83</v>
      </c>
      <c r="B6" s="61">
        <v>45</v>
      </c>
      <c r="C6" s="23"/>
      <c r="D6" s="24">
        <v>1</v>
      </c>
      <c r="E6" s="25">
        <v>2</v>
      </c>
      <c r="F6" s="24">
        <v>3</v>
      </c>
      <c r="G6" s="25">
        <v>4</v>
      </c>
      <c r="H6" s="24">
        <v>5</v>
      </c>
      <c r="I6" s="25">
        <v>6</v>
      </c>
      <c r="J6" s="24">
        <v>7</v>
      </c>
      <c r="K6" s="25">
        <v>8</v>
      </c>
      <c r="L6" s="24">
        <v>9</v>
      </c>
      <c r="M6" s="25">
        <v>10</v>
      </c>
      <c r="N6" s="24">
        <v>11</v>
      </c>
      <c r="O6" s="25">
        <v>12</v>
      </c>
      <c r="P6" s="24">
        <v>13</v>
      </c>
      <c r="Q6" s="25">
        <v>14</v>
      </c>
      <c r="R6" s="24">
        <v>15</v>
      </c>
      <c r="S6" s="25">
        <v>16</v>
      </c>
      <c r="T6" s="26">
        <v>17</v>
      </c>
      <c r="U6" s="27">
        <v>18</v>
      </c>
      <c r="V6" s="24">
        <v>19</v>
      </c>
      <c r="W6" s="25">
        <v>20</v>
      </c>
      <c r="X6" s="24">
        <v>21</v>
      </c>
      <c r="Y6" s="25">
        <v>22</v>
      </c>
      <c r="Z6" s="24">
        <v>23</v>
      </c>
      <c r="AA6" s="25">
        <v>24</v>
      </c>
      <c r="AB6" s="24">
        <v>25</v>
      </c>
      <c r="AC6" s="25">
        <v>26</v>
      </c>
      <c r="AD6" s="24">
        <v>27</v>
      </c>
      <c r="AE6" s="25">
        <v>28</v>
      </c>
      <c r="AF6" s="24">
        <v>29</v>
      </c>
      <c r="AG6" s="25">
        <v>30</v>
      </c>
      <c r="AH6" s="24">
        <v>31</v>
      </c>
      <c r="AI6" s="25">
        <v>32</v>
      </c>
      <c r="AJ6" s="26">
        <v>33</v>
      </c>
      <c r="AK6" s="28"/>
      <c r="AL6" s="28"/>
    </row>
    <row r="7" spans="1:67" ht="15.75" customHeight="1" thickTop="1" x14ac:dyDescent="0.3">
      <c r="A7" s="56">
        <v>1</v>
      </c>
      <c r="B7" s="57">
        <v>1</v>
      </c>
      <c r="C7" s="38">
        <v>1</v>
      </c>
      <c r="D7" s="30">
        <v>1</v>
      </c>
      <c r="E7" s="31">
        <v>0.6</v>
      </c>
      <c r="F7" s="30">
        <v>0.45</v>
      </c>
      <c r="G7" s="31">
        <v>0.39</v>
      </c>
      <c r="H7" s="30">
        <v>0.3</v>
      </c>
      <c r="I7" s="31">
        <v>0.25</v>
      </c>
      <c r="J7" s="30">
        <v>0.21</v>
      </c>
      <c r="K7" s="31">
        <v>0.19</v>
      </c>
      <c r="L7" s="30">
        <v>0.17</v>
      </c>
      <c r="M7" s="31">
        <v>0.15</v>
      </c>
      <c r="N7" s="30">
        <v>0.14000000000000001</v>
      </c>
      <c r="O7" s="31">
        <v>0.13</v>
      </c>
      <c r="P7" s="30">
        <v>0.115</v>
      </c>
      <c r="Q7" s="31">
        <v>0.11</v>
      </c>
      <c r="R7" s="30">
        <v>0.1</v>
      </c>
      <c r="S7" s="31">
        <v>9.5000000000000001E-2</v>
      </c>
      <c r="T7" s="30">
        <v>0.09</v>
      </c>
      <c r="U7" s="31">
        <v>8.5000000000000006E-2</v>
      </c>
      <c r="V7" s="30">
        <v>0.08</v>
      </c>
      <c r="W7" s="31">
        <v>7.4999999999999997E-2</v>
      </c>
      <c r="X7" s="30">
        <v>7.1999999999999995E-2</v>
      </c>
      <c r="Y7" s="31">
        <v>7.0000000000000007E-2</v>
      </c>
      <c r="Z7" s="30">
        <v>7.0000000000000007E-2</v>
      </c>
      <c r="AA7" s="31">
        <v>6.5000000000000002E-2</v>
      </c>
      <c r="AB7" s="30">
        <v>6.2E-2</v>
      </c>
      <c r="AC7" s="31">
        <v>0.06</v>
      </c>
      <c r="AD7" s="30">
        <v>5.7000000000000002E-2</v>
      </c>
      <c r="AE7" s="31">
        <v>5.5E-2</v>
      </c>
      <c r="AF7" s="30">
        <v>5.5E-2</v>
      </c>
      <c r="AG7" s="31">
        <v>5.1999999999999998E-2</v>
      </c>
      <c r="AH7" s="30">
        <v>0.05</v>
      </c>
      <c r="AI7" s="31">
        <v>4.8000000000000001E-2</v>
      </c>
      <c r="AJ7" s="32">
        <v>4.5999999999999999E-2</v>
      </c>
      <c r="AK7" s="29" t="s">
        <v>33</v>
      </c>
      <c r="AL7" s="33" t="s">
        <v>34</v>
      </c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</row>
    <row r="8" spans="1:67" ht="15.75" customHeight="1" x14ac:dyDescent="0.3">
      <c r="A8" s="56">
        <v>2</v>
      </c>
      <c r="B8" s="57">
        <v>1</v>
      </c>
      <c r="C8" s="110">
        <v>2</v>
      </c>
      <c r="D8" s="34" t="s">
        <v>36</v>
      </c>
      <c r="E8" s="31">
        <v>0.4</v>
      </c>
      <c r="F8" s="30">
        <v>0.32500000000000001</v>
      </c>
      <c r="G8" s="31">
        <v>0.28999999999999998</v>
      </c>
      <c r="H8" s="30">
        <v>0.25</v>
      </c>
      <c r="I8" s="31">
        <v>0.22</v>
      </c>
      <c r="J8" s="30">
        <v>0.19</v>
      </c>
      <c r="K8" s="31">
        <v>0.17</v>
      </c>
      <c r="L8" s="30">
        <v>0.15</v>
      </c>
      <c r="M8" s="31">
        <v>0.14000000000000001</v>
      </c>
      <c r="N8" s="30">
        <v>0.13</v>
      </c>
      <c r="O8" s="31">
        <v>0.12</v>
      </c>
      <c r="P8" s="30">
        <v>0.11</v>
      </c>
      <c r="Q8" s="31">
        <v>0.1</v>
      </c>
      <c r="R8" s="30">
        <v>9.5000000000000001E-2</v>
      </c>
      <c r="S8" s="31">
        <v>0.09</v>
      </c>
      <c r="T8" s="30">
        <v>8.5000000000000006E-2</v>
      </c>
      <c r="U8" s="31">
        <v>0.08</v>
      </c>
      <c r="V8" s="30">
        <v>7.4999999999999997E-2</v>
      </c>
      <c r="W8" s="31">
        <v>7.0000000000000007E-2</v>
      </c>
      <c r="X8" s="30">
        <v>6.8000000000000005E-2</v>
      </c>
      <c r="Y8" s="31">
        <v>6.5000000000000002E-2</v>
      </c>
      <c r="Z8" s="30">
        <v>6.5000000000000002E-2</v>
      </c>
      <c r="AA8" s="31">
        <v>0.06</v>
      </c>
      <c r="AB8" s="30">
        <v>5.8000000000000003E-2</v>
      </c>
      <c r="AC8" s="31">
        <v>5.5E-2</v>
      </c>
      <c r="AD8" s="30">
        <v>5.5E-2</v>
      </c>
      <c r="AE8" s="31">
        <v>0.05</v>
      </c>
      <c r="AF8" s="30">
        <v>0.05</v>
      </c>
      <c r="AG8" s="31">
        <v>0.05</v>
      </c>
      <c r="AH8" s="30">
        <v>4.8000000000000001E-2</v>
      </c>
      <c r="AI8" s="31">
        <v>4.5999999999999999E-2</v>
      </c>
      <c r="AJ8" s="32">
        <v>4.3999999999999997E-2</v>
      </c>
      <c r="AK8" s="29" t="s">
        <v>35</v>
      </c>
      <c r="AL8" s="33" t="s">
        <v>37</v>
      </c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</row>
    <row r="9" spans="1:67" ht="15.75" customHeight="1" x14ac:dyDescent="0.3">
      <c r="A9" s="56">
        <v>3</v>
      </c>
      <c r="B9" s="57">
        <v>1</v>
      </c>
      <c r="C9" s="38">
        <v>3</v>
      </c>
      <c r="D9" s="29" t="s">
        <v>38</v>
      </c>
      <c r="E9" s="35" t="s">
        <v>36</v>
      </c>
      <c r="F9" s="30">
        <v>0.22500000000000001</v>
      </c>
      <c r="G9" s="31">
        <v>0.2</v>
      </c>
      <c r="H9" s="30">
        <v>0.2</v>
      </c>
      <c r="I9" s="31">
        <v>0.18</v>
      </c>
      <c r="J9" s="30">
        <v>0.17</v>
      </c>
      <c r="K9" s="31">
        <v>0.15</v>
      </c>
      <c r="L9" s="30">
        <v>0.14000000000000001</v>
      </c>
      <c r="M9" s="31">
        <v>0.13</v>
      </c>
      <c r="N9" s="30">
        <v>0.12</v>
      </c>
      <c r="O9" s="31">
        <v>0.11</v>
      </c>
      <c r="P9" s="30">
        <v>0.105</v>
      </c>
      <c r="Q9" s="31">
        <v>9.5000000000000001E-2</v>
      </c>
      <c r="R9" s="30">
        <v>0.09</v>
      </c>
      <c r="S9" s="31">
        <v>8.5000000000000006E-2</v>
      </c>
      <c r="T9" s="30">
        <v>0.08</v>
      </c>
      <c r="U9" s="31">
        <v>7.4999999999999997E-2</v>
      </c>
      <c r="V9" s="30">
        <v>7.4999999999999997E-2</v>
      </c>
      <c r="W9" s="31">
        <v>7.0000000000000007E-2</v>
      </c>
      <c r="X9" s="30">
        <v>6.5000000000000002E-2</v>
      </c>
      <c r="Y9" s="31">
        <v>6.5000000000000002E-2</v>
      </c>
      <c r="Z9" s="30">
        <v>0.06</v>
      </c>
      <c r="AA9" s="31">
        <v>0.06</v>
      </c>
      <c r="AB9" s="30">
        <v>5.5E-2</v>
      </c>
      <c r="AC9" s="31">
        <v>5.5E-2</v>
      </c>
      <c r="AD9" s="30">
        <v>5.2999999999999999E-2</v>
      </c>
      <c r="AE9" s="31">
        <v>0.05</v>
      </c>
      <c r="AF9" s="30">
        <v>0.05</v>
      </c>
      <c r="AG9" s="31">
        <v>4.8000000000000001E-2</v>
      </c>
      <c r="AH9" s="30">
        <v>4.5999999999999999E-2</v>
      </c>
      <c r="AI9" s="31">
        <v>4.4999999999999998E-2</v>
      </c>
      <c r="AJ9" s="32">
        <v>4.3999999999999997E-2</v>
      </c>
      <c r="AK9" s="29" t="s">
        <v>38</v>
      </c>
      <c r="AL9" s="33" t="s">
        <v>39</v>
      </c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</row>
    <row r="10" spans="1:67" ht="15.75" customHeight="1" x14ac:dyDescent="0.3">
      <c r="A10" s="56">
        <v>4</v>
      </c>
      <c r="B10" s="57">
        <v>2</v>
      </c>
      <c r="C10" s="110">
        <v>4</v>
      </c>
      <c r="D10" s="36"/>
      <c r="E10" s="37" t="s">
        <v>40</v>
      </c>
      <c r="F10" s="34" t="s">
        <v>36</v>
      </c>
      <c r="G10" s="31">
        <v>0.12</v>
      </c>
      <c r="H10" s="30">
        <v>0.15</v>
      </c>
      <c r="I10" s="31">
        <v>0.15</v>
      </c>
      <c r="J10" s="30">
        <v>0.14000000000000001</v>
      </c>
      <c r="K10" s="31">
        <v>0.13</v>
      </c>
      <c r="L10" s="30">
        <v>0.12</v>
      </c>
      <c r="M10" s="31">
        <v>0.12</v>
      </c>
      <c r="N10" s="30">
        <v>0.11</v>
      </c>
      <c r="O10" s="31">
        <v>0.1</v>
      </c>
      <c r="P10" s="30">
        <v>9.5000000000000001E-2</v>
      </c>
      <c r="Q10" s="31">
        <v>0.09</v>
      </c>
      <c r="R10" s="30">
        <v>8.5000000000000006E-2</v>
      </c>
      <c r="S10" s="31">
        <v>0.08</v>
      </c>
      <c r="T10" s="30">
        <v>7.4999999999999997E-2</v>
      </c>
      <c r="U10" s="31">
        <v>7.4999999999999997E-2</v>
      </c>
      <c r="V10" s="30">
        <v>7.0000000000000007E-2</v>
      </c>
      <c r="W10" s="31">
        <v>6.5000000000000002E-2</v>
      </c>
      <c r="X10" s="30">
        <v>6.5000000000000002E-2</v>
      </c>
      <c r="Y10" s="31">
        <v>0.06</v>
      </c>
      <c r="Z10" s="30">
        <v>0.06</v>
      </c>
      <c r="AA10" s="31">
        <v>5.5E-2</v>
      </c>
      <c r="AB10" s="30">
        <v>5.5E-2</v>
      </c>
      <c r="AC10" s="31">
        <v>5.5E-2</v>
      </c>
      <c r="AD10" s="30">
        <v>0.05</v>
      </c>
      <c r="AE10" s="31">
        <v>0.05</v>
      </c>
      <c r="AF10" s="30">
        <v>0.05</v>
      </c>
      <c r="AG10" s="31">
        <v>4.4999999999999998E-2</v>
      </c>
      <c r="AH10" s="30">
        <v>4.4999999999999998E-2</v>
      </c>
      <c r="AI10" s="31">
        <v>4.3999999999999997E-2</v>
      </c>
      <c r="AJ10" s="32">
        <v>4.2000000000000003E-2</v>
      </c>
      <c r="AK10" s="29" t="s">
        <v>40</v>
      </c>
      <c r="AL10" s="33" t="s">
        <v>41</v>
      </c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</row>
    <row r="11" spans="1:67" ht="15.75" customHeight="1" x14ac:dyDescent="0.3">
      <c r="A11" s="56">
        <v>5</v>
      </c>
      <c r="B11" s="57">
        <v>2</v>
      </c>
      <c r="C11" s="38">
        <v>5</v>
      </c>
      <c r="D11" s="38" t="s">
        <v>34</v>
      </c>
      <c r="E11" s="39"/>
      <c r="F11" s="40" t="s">
        <v>42</v>
      </c>
      <c r="G11" s="35" t="s">
        <v>36</v>
      </c>
      <c r="H11" s="30">
        <v>0.1</v>
      </c>
      <c r="I11" s="31">
        <v>0.12</v>
      </c>
      <c r="J11" s="30">
        <v>0.12</v>
      </c>
      <c r="K11" s="31">
        <v>0.12</v>
      </c>
      <c r="L11" s="30">
        <v>0.11</v>
      </c>
      <c r="M11" s="31">
        <v>0.11</v>
      </c>
      <c r="N11" s="30">
        <v>0.1</v>
      </c>
      <c r="O11" s="31">
        <v>0.09</v>
      </c>
      <c r="P11" s="30">
        <v>0.09</v>
      </c>
      <c r="Q11" s="31">
        <v>8.5000000000000006E-2</v>
      </c>
      <c r="R11" s="30">
        <v>0.08</v>
      </c>
      <c r="S11" s="31">
        <v>7.4999999999999997E-2</v>
      </c>
      <c r="T11" s="30">
        <v>7.4999999999999997E-2</v>
      </c>
      <c r="U11" s="31">
        <v>7.0000000000000007E-2</v>
      </c>
      <c r="V11" s="30">
        <v>6.5000000000000002E-2</v>
      </c>
      <c r="W11" s="31">
        <v>6.5000000000000002E-2</v>
      </c>
      <c r="X11" s="30">
        <v>0.06</v>
      </c>
      <c r="Y11" s="31">
        <v>0.06</v>
      </c>
      <c r="Z11" s="30">
        <v>5.5E-2</v>
      </c>
      <c r="AA11" s="31">
        <v>5.5E-2</v>
      </c>
      <c r="AB11" s="30">
        <v>5.5E-2</v>
      </c>
      <c r="AC11" s="31">
        <v>0.05</v>
      </c>
      <c r="AD11" s="30">
        <v>0.05</v>
      </c>
      <c r="AE11" s="31">
        <v>0.05</v>
      </c>
      <c r="AF11" s="30">
        <v>4.4999999999999998E-2</v>
      </c>
      <c r="AG11" s="31">
        <v>4.4999999999999998E-2</v>
      </c>
      <c r="AH11" s="30">
        <v>4.3999999999999997E-2</v>
      </c>
      <c r="AI11" s="31">
        <v>4.2000000000000003E-2</v>
      </c>
      <c r="AJ11" s="32">
        <v>4.2000000000000003E-2</v>
      </c>
      <c r="AK11" s="29" t="s">
        <v>42</v>
      </c>
      <c r="AL11" s="33" t="s">
        <v>43</v>
      </c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</row>
    <row r="12" spans="1:67" ht="15.75" customHeight="1" x14ac:dyDescent="0.3">
      <c r="A12" s="56">
        <v>6</v>
      </c>
      <c r="B12" s="57">
        <v>3</v>
      </c>
      <c r="C12" s="110">
        <v>6</v>
      </c>
      <c r="D12" s="36"/>
      <c r="E12" s="41" t="s">
        <v>37</v>
      </c>
      <c r="F12" s="41"/>
      <c r="G12" s="37" t="s">
        <v>44</v>
      </c>
      <c r="H12" s="34" t="s">
        <v>36</v>
      </c>
      <c r="I12" s="31">
        <v>0.08</v>
      </c>
      <c r="J12" s="30">
        <v>0.1</v>
      </c>
      <c r="K12" s="31">
        <v>0.1</v>
      </c>
      <c r="L12" s="30">
        <v>0.1</v>
      </c>
      <c r="M12" s="31">
        <v>0.09</v>
      </c>
      <c r="N12" s="30">
        <v>0.09</v>
      </c>
      <c r="O12" s="31">
        <v>0.09</v>
      </c>
      <c r="P12" s="30">
        <v>0.08</v>
      </c>
      <c r="Q12" s="31">
        <v>0.08</v>
      </c>
      <c r="R12" s="30">
        <v>7.4999999999999997E-2</v>
      </c>
      <c r="S12" s="31">
        <v>7.4999999999999997E-2</v>
      </c>
      <c r="T12" s="30">
        <v>7.0000000000000007E-2</v>
      </c>
      <c r="U12" s="31">
        <v>6.5000000000000002E-2</v>
      </c>
      <c r="V12" s="30">
        <v>6.5000000000000002E-2</v>
      </c>
      <c r="W12" s="31">
        <v>0.06</v>
      </c>
      <c r="X12" s="30">
        <v>0.06</v>
      </c>
      <c r="Y12" s="31">
        <v>5.5E-2</v>
      </c>
      <c r="Z12" s="30">
        <v>5.5E-2</v>
      </c>
      <c r="AA12" s="31">
        <v>5.5E-2</v>
      </c>
      <c r="AB12" s="30">
        <v>0.05</v>
      </c>
      <c r="AC12" s="31">
        <v>0.05</v>
      </c>
      <c r="AD12" s="30">
        <v>0.05</v>
      </c>
      <c r="AE12" s="31">
        <v>4.4999999999999998E-2</v>
      </c>
      <c r="AF12" s="30">
        <v>4.4999999999999998E-2</v>
      </c>
      <c r="AG12" s="31">
        <v>4.4999999999999998E-2</v>
      </c>
      <c r="AH12" s="30">
        <v>4.2000000000000003E-2</v>
      </c>
      <c r="AI12" s="31">
        <v>0.04</v>
      </c>
      <c r="AJ12" s="32">
        <v>0.04</v>
      </c>
      <c r="AK12" s="29" t="s">
        <v>44</v>
      </c>
      <c r="AL12" s="33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</row>
    <row r="13" spans="1:67" ht="15.75" customHeight="1" x14ac:dyDescent="0.3">
      <c r="A13" s="56">
        <v>7</v>
      </c>
      <c r="B13" s="57">
        <v>3</v>
      </c>
      <c r="C13" s="38">
        <v>7</v>
      </c>
      <c r="D13" s="36"/>
      <c r="E13" s="41"/>
      <c r="F13" s="41" t="s">
        <v>39</v>
      </c>
      <c r="G13" s="39"/>
      <c r="H13" s="40" t="s">
        <v>45</v>
      </c>
      <c r="I13" s="35" t="s">
        <v>36</v>
      </c>
      <c r="J13" s="30">
        <v>7.0000000000000007E-2</v>
      </c>
      <c r="K13" s="31">
        <v>0.08</v>
      </c>
      <c r="L13" s="30">
        <v>0.08</v>
      </c>
      <c r="M13" s="31">
        <v>0.08</v>
      </c>
      <c r="N13" s="30">
        <v>0.08</v>
      </c>
      <c r="O13" s="31">
        <v>0.08</v>
      </c>
      <c r="P13" s="30">
        <v>7.4999999999999997E-2</v>
      </c>
      <c r="Q13" s="31">
        <v>7.4999999999999997E-2</v>
      </c>
      <c r="R13" s="30">
        <v>7.0000000000000007E-2</v>
      </c>
      <c r="S13" s="31">
        <v>7.0000000000000007E-2</v>
      </c>
      <c r="T13" s="30">
        <v>6.5000000000000002E-2</v>
      </c>
      <c r="U13" s="31">
        <v>6.5000000000000002E-2</v>
      </c>
      <c r="V13" s="30">
        <v>0.06</v>
      </c>
      <c r="W13" s="31">
        <v>0.06</v>
      </c>
      <c r="X13" s="30">
        <v>5.5E-2</v>
      </c>
      <c r="Y13" s="31">
        <v>5.5E-2</v>
      </c>
      <c r="Z13" s="30">
        <v>0.05</v>
      </c>
      <c r="AA13" s="31">
        <v>0.05</v>
      </c>
      <c r="AB13" s="30">
        <v>0.05</v>
      </c>
      <c r="AC13" s="31">
        <v>0.05</v>
      </c>
      <c r="AD13" s="30">
        <v>0.05</v>
      </c>
      <c r="AE13" s="31">
        <v>4.4999999999999998E-2</v>
      </c>
      <c r="AF13" s="30">
        <v>4.4999999999999998E-2</v>
      </c>
      <c r="AG13" s="31">
        <v>4.4999999999999998E-2</v>
      </c>
      <c r="AH13" s="30">
        <v>0.04</v>
      </c>
      <c r="AI13" s="31">
        <v>0.04</v>
      </c>
      <c r="AJ13" s="32">
        <v>0.04</v>
      </c>
      <c r="AK13" s="29" t="s">
        <v>45</v>
      </c>
      <c r="AL13" s="33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</row>
    <row r="14" spans="1:67" ht="15.75" customHeight="1" x14ac:dyDescent="0.3">
      <c r="A14" s="56">
        <v>8</v>
      </c>
      <c r="B14" s="57">
        <v>4</v>
      </c>
      <c r="C14" s="110">
        <v>8</v>
      </c>
      <c r="D14" s="36"/>
      <c r="E14" s="42"/>
      <c r="F14" s="41"/>
      <c r="G14" s="41" t="s">
        <v>41</v>
      </c>
      <c r="H14" s="41"/>
      <c r="I14" s="37" t="s">
        <v>46</v>
      </c>
      <c r="J14" s="34" t="s">
        <v>36</v>
      </c>
      <c r="K14" s="31">
        <v>0.06</v>
      </c>
      <c r="L14" s="30">
        <v>7.0000000000000007E-2</v>
      </c>
      <c r="M14" s="31">
        <v>7.0000000000000007E-2</v>
      </c>
      <c r="N14" s="30">
        <v>7.0000000000000007E-2</v>
      </c>
      <c r="O14" s="31">
        <v>7.0000000000000007E-2</v>
      </c>
      <c r="P14" s="30">
        <v>7.0000000000000007E-2</v>
      </c>
      <c r="Q14" s="31">
        <v>7.0000000000000007E-2</v>
      </c>
      <c r="R14" s="30">
        <v>6.5000000000000002E-2</v>
      </c>
      <c r="S14" s="31">
        <v>6.5000000000000002E-2</v>
      </c>
      <c r="T14" s="30">
        <v>6.5000000000000002E-2</v>
      </c>
      <c r="U14" s="31">
        <v>0.06</v>
      </c>
      <c r="V14" s="30">
        <v>0.06</v>
      </c>
      <c r="W14" s="31">
        <v>5.5E-2</v>
      </c>
      <c r="X14" s="30">
        <v>5.5E-2</v>
      </c>
      <c r="Y14" s="31">
        <v>5.5E-2</v>
      </c>
      <c r="Z14" s="30">
        <v>0.05</v>
      </c>
      <c r="AA14" s="31">
        <v>0.05</v>
      </c>
      <c r="AB14" s="30">
        <v>0.05</v>
      </c>
      <c r="AC14" s="31">
        <v>4.4999999999999998E-2</v>
      </c>
      <c r="AD14" s="30">
        <v>4.4999999999999998E-2</v>
      </c>
      <c r="AE14" s="31">
        <v>4.4999999999999998E-2</v>
      </c>
      <c r="AF14" s="30">
        <v>4.4999999999999998E-2</v>
      </c>
      <c r="AG14" s="31">
        <v>0.04</v>
      </c>
      <c r="AH14" s="30">
        <v>0.04</v>
      </c>
      <c r="AI14" s="31">
        <v>0.04</v>
      </c>
      <c r="AJ14" s="32">
        <v>3.7999999999999999E-2</v>
      </c>
      <c r="AK14" s="29" t="s">
        <v>46</v>
      </c>
      <c r="AL14" s="33" t="s">
        <v>47</v>
      </c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</row>
    <row r="15" spans="1:67" ht="15.75" customHeight="1" x14ac:dyDescent="0.3">
      <c r="A15" s="56">
        <v>9</v>
      </c>
      <c r="B15" s="57">
        <v>4</v>
      </c>
      <c r="C15" s="38">
        <v>9</v>
      </c>
      <c r="D15" s="36"/>
      <c r="E15" s="43"/>
      <c r="F15" s="39"/>
      <c r="G15" s="41"/>
      <c r="H15" s="41" t="s">
        <v>43</v>
      </c>
      <c r="I15" s="39"/>
      <c r="J15" s="40" t="s">
        <v>48</v>
      </c>
      <c r="K15" s="35" t="s">
        <v>36</v>
      </c>
      <c r="L15" s="30">
        <v>0.06</v>
      </c>
      <c r="M15" s="31">
        <v>0.06</v>
      </c>
      <c r="N15" s="30">
        <v>0.06</v>
      </c>
      <c r="O15" s="31">
        <v>0.06</v>
      </c>
      <c r="P15" s="30">
        <v>6.5000000000000002E-2</v>
      </c>
      <c r="Q15" s="31">
        <v>6.5000000000000002E-2</v>
      </c>
      <c r="R15" s="30">
        <v>0.06</v>
      </c>
      <c r="S15" s="31">
        <v>0.06</v>
      </c>
      <c r="T15" s="30">
        <v>0.06</v>
      </c>
      <c r="U15" s="31">
        <v>5.5E-2</v>
      </c>
      <c r="V15" s="30">
        <v>5.5E-2</v>
      </c>
      <c r="W15" s="31">
        <v>5.5E-2</v>
      </c>
      <c r="X15" s="30">
        <v>0.05</v>
      </c>
      <c r="Y15" s="31">
        <v>0.05</v>
      </c>
      <c r="Z15" s="30">
        <v>0.05</v>
      </c>
      <c r="AA15" s="31">
        <v>0.05</v>
      </c>
      <c r="AB15" s="30">
        <v>4.4999999999999998E-2</v>
      </c>
      <c r="AC15" s="31">
        <v>4.4999999999999998E-2</v>
      </c>
      <c r="AD15" s="30">
        <v>4.4999999999999998E-2</v>
      </c>
      <c r="AE15" s="31">
        <v>4.4999999999999998E-2</v>
      </c>
      <c r="AF15" s="30">
        <v>0.04</v>
      </c>
      <c r="AG15" s="31">
        <v>0.04</v>
      </c>
      <c r="AH15" s="30">
        <v>0.04</v>
      </c>
      <c r="AI15" s="31">
        <v>0.04</v>
      </c>
      <c r="AJ15" s="32">
        <v>3.7999999999999999E-2</v>
      </c>
      <c r="AK15" s="29" t="s">
        <v>48</v>
      </c>
      <c r="AL15" s="33" t="s">
        <v>49</v>
      </c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</row>
    <row r="16" spans="1:67" ht="15.75" customHeight="1" x14ac:dyDescent="0.3">
      <c r="A16" s="56">
        <v>10</v>
      </c>
      <c r="B16" s="57">
        <v>5</v>
      </c>
      <c r="C16" s="110">
        <v>10</v>
      </c>
      <c r="D16" s="36"/>
      <c r="F16" s="39"/>
      <c r="G16" s="44"/>
      <c r="H16" s="44"/>
      <c r="I16" s="39"/>
      <c r="J16" s="39"/>
      <c r="K16" s="37" t="s">
        <v>50</v>
      </c>
      <c r="L16" s="34" t="s">
        <v>36</v>
      </c>
      <c r="M16" s="31">
        <v>0.05</v>
      </c>
      <c r="N16" s="30">
        <v>0.05</v>
      </c>
      <c r="O16" s="31">
        <v>0.06</v>
      </c>
      <c r="P16" s="30">
        <v>0.06</v>
      </c>
      <c r="Q16" s="31">
        <v>0.06</v>
      </c>
      <c r="R16" s="30">
        <v>0.06</v>
      </c>
      <c r="S16" s="31">
        <v>5.5E-2</v>
      </c>
      <c r="T16" s="30">
        <v>5.5E-2</v>
      </c>
      <c r="U16" s="31">
        <v>5.5E-2</v>
      </c>
      <c r="V16" s="30">
        <v>5.5E-2</v>
      </c>
      <c r="W16" s="31">
        <v>0.05</v>
      </c>
      <c r="X16" s="30">
        <v>0.05</v>
      </c>
      <c r="Y16" s="31">
        <v>0.05</v>
      </c>
      <c r="Z16" s="30">
        <v>4.4999999999999998E-2</v>
      </c>
      <c r="AA16" s="31">
        <v>4.4999999999999998E-2</v>
      </c>
      <c r="AB16" s="30">
        <v>4.4999999999999998E-2</v>
      </c>
      <c r="AC16" s="31">
        <v>4.4999999999999998E-2</v>
      </c>
      <c r="AD16" s="30">
        <v>4.4999999999999998E-2</v>
      </c>
      <c r="AE16" s="31">
        <v>0.04</v>
      </c>
      <c r="AF16" s="30">
        <v>0.04</v>
      </c>
      <c r="AG16" s="31">
        <v>0.04</v>
      </c>
      <c r="AH16" s="30">
        <v>0.04</v>
      </c>
      <c r="AI16" s="31">
        <v>0.04</v>
      </c>
      <c r="AJ16" s="32">
        <v>3.5999999999999997E-2</v>
      </c>
      <c r="AK16" s="29" t="s">
        <v>50</v>
      </c>
      <c r="AL16" s="33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</row>
    <row r="17" spans="1:67" ht="15.75" customHeight="1" x14ac:dyDescent="0.3">
      <c r="A17" s="56">
        <v>11</v>
      </c>
      <c r="B17" s="57">
        <v>5</v>
      </c>
      <c r="C17" s="38">
        <v>11</v>
      </c>
      <c r="D17" s="36"/>
      <c r="E17" s="43"/>
      <c r="F17" s="39"/>
      <c r="G17" s="39"/>
      <c r="H17" s="39"/>
      <c r="I17" s="39"/>
      <c r="J17" s="41" t="s">
        <v>47</v>
      </c>
      <c r="K17" s="41"/>
      <c r="L17" s="40" t="s">
        <v>51</v>
      </c>
      <c r="M17" s="35" t="s">
        <v>36</v>
      </c>
      <c r="N17" s="30">
        <v>0.05</v>
      </c>
      <c r="O17" s="31">
        <v>0.05</v>
      </c>
      <c r="P17" s="30">
        <v>0.05</v>
      </c>
      <c r="Q17" s="31">
        <v>0.05</v>
      </c>
      <c r="R17" s="30">
        <v>5.5E-2</v>
      </c>
      <c r="S17" s="31">
        <v>0.05</v>
      </c>
      <c r="T17" s="30">
        <v>0.05</v>
      </c>
      <c r="U17" s="31">
        <v>0.05</v>
      </c>
      <c r="V17" s="30">
        <v>0.05</v>
      </c>
      <c r="W17" s="31">
        <v>0.05</v>
      </c>
      <c r="X17" s="30">
        <v>0.05</v>
      </c>
      <c r="Y17" s="31">
        <v>4.4999999999999998E-2</v>
      </c>
      <c r="Z17" s="30">
        <v>4.4999999999999998E-2</v>
      </c>
      <c r="AA17" s="31">
        <v>4.4999999999999998E-2</v>
      </c>
      <c r="AB17" s="30">
        <v>4.4999999999999998E-2</v>
      </c>
      <c r="AC17" s="31">
        <v>0.04</v>
      </c>
      <c r="AD17" s="30">
        <v>0.04</v>
      </c>
      <c r="AE17" s="31">
        <v>0.04</v>
      </c>
      <c r="AF17" s="30">
        <v>0.04</v>
      </c>
      <c r="AG17" s="31">
        <v>0.04</v>
      </c>
      <c r="AH17" s="30">
        <v>0.04</v>
      </c>
      <c r="AI17" s="31">
        <v>3.5000000000000003E-2</v>
      </c>
      <c r="AJ17" s="32">
        <v>3.5999999999999997E-2</v>
      </c>
      <c r="AK17" s="29" t="s">
        <v>51</v>
      </c>
      <c r="AL17" s="33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</row>
    <row r="18" spans="1:67" ht="15.75" customHeight="1" x14ac:dyDescent="0.3">
      <c r="A18" s="56">
        <v>12</v>
      </c>
      <c r="B18" s="57">
        <v>6</v>
      </c>
      <c r="C18" s="110">
        <v>12</v>
      </c>
      <c r="D18" s="36"/>
      <c r="E18" s="39"/>
      <c r="F18" s="39"/>
      <c r="G18" s="39"/>
      <c r="H18" s="39"/>
      <c r="I18" s="39"/>
      <c r="J18" s="41"/>
      <c r="K18" s="41" t="s">
        <v>49</v>
      </c>
      <c r="L18" s="39"/>
      <c r="M18" s="37" t="s">
        <v>52</v>
      </c>
      <c r="N18" s="34" t="s">
        <v>36</v>
      </c>
      <c r="O18" s="31">
        <v>0.04</v>
      </c>
      <c r="P18" s="30">
        <v>4.4999999999999998E-2</v>
      </c>
      <c r="Q18" s="31">
        <v>4.4999999999999998E-2</v>
      </c>
      <c r="R18" s="30">
        <v>0.05</v>
      </c>
      <c r="S18" s="31">
        <v>0.05</v>
      </c>
      <c r="T18" s="30">
        <v>0.05</v>
      </c>
      <c r="U18" s="31">
        <v>4.4999999999999998E-2</v>
      </c>
      <c r="V18" s="30">
        <v>0.05</v>
      </c>
      <c r="W18" s="31">
        <v>4.4999999999999998E-2</v>
      </c>
      <c r="X18" s="30">
        <v>4.4999999999999998E-2</v>
      </c>
      <c r="Y18" s="31">
        <v>4.4999999999999998E-2</v>
      </c>
      <c r="Z18" s="30">
        <v>4.4999999999999998E-2</v>
      </c>
      <c r="AA18" s="31">
        <v>0.04</v>
      </c>
      <c r="AB18" s="30">
        <v>0.04</v>
      </c>
      <c r="AC18" s="31">
        <v>0.04</v>
      </c>
      <c r="AD18" s="30">
        <v>0.04</v>
      </c>
      <c r="AE18" s="31">
        <v>0.04</v>
      </c>
      <c r="AF18" s="30">
        <v>0.04</v>
      </c>
      <c r="AG18" s="31">
        <v>3.5000000000000003E-2</v>
      </c>
      <c r="AH18" s="30">
        <v>3.5000000000000003E-2</v>
      </c>
      <c r="AI18" s="31">
        <v>3.5000000000000003E-2</v>
      </c>
      <c r="AJ18" s="32">
        <v>3.5999999999999997E-2</v>
      </c>
      <c r="AK18" s="29" t="s">
        <v>52</v>
      </c>
      <c r="AL18" s="33" t="s">
        <v>49</v>
      </c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</row>
    <row r="19" spans="1:67" ht="15.75" customHeight="1" x14ac:dyDescent="0.3">
      <c r="A19" s="56">
        <v>13</v>
      </c>
      <c r="B19" s="57">
        <v>6</v>
      </c>
      <c r="C19" s="38">
        <v>13</v>
      </c>
      <c r="D19" s="36"/>
      <c r="E19" s="39"/>
      <c r="F19" s="39"/>
      <c r="G19" s="39"/>
      <c r="H19" s="39"/>
      <c r="I19" s="39"/>
      <c r="J19" s="39"/>
      <c r="K19" s="39"/>
      <c r="L19" s="39"/>
      <c r="M19" s="39"/>
      <c r="N19" s="40" t="s">
        <v>53</v>
      </c>
      <c r="O19" s="35" t="s">
        <v>36</v>
      </c>
      <c r="P19" s="30">
        <v>0.04</v>
      </c>
      <c r="Q19" s="31">
        <v>0.04</v>
      </c>
      <c r="R19" s="30">
        <v>4.4999999999999998E-2</v>
      </c>
      <c r="S19" s="31">
        <v>4.4999999999999998E-2</v>
      </c>
      <c r="T19" s="30">
        <v>4.4999999999999998E-2</v>
      </c>
      <c r="U19" s="31">
        <v>4.4999999999999998E-2</v>
      </c>
      <c r="V19" s="30">
        <v>4.4999999999999998E-2</v>
      </c>
      <c r="W19" s="31">
        <v>4.4999999999999998E-2</v>
      </c>
      <c r="X19" s="30">
        <v>4.4999999999999998E-2</v>
      </c>
      <c r="Y19" s="31">
        <v>0.04</v>
      </c>
      <c r="Z19" s="30">
        <v>0.04</v>
      </c>
      <c r="AA19" s="31">
        <v>0.04</v>
      </c>
      <c r="AB19" s="30">
        <v>0.04</v>
      </c>
      <c r="AC19" s="31">
        <v>0.04</v>
      </c>
      <c r="AD19" s="30">
        <v>0.04</v>
      </c>
      <c r="AE19" s="31">
        <v>0.04</v>
      </c>
      <c r="AF19" s="30">
        <v>3.5000000000000003E-2</v>
      </c>
      <c r="AG19" s="31">
        <v>3.5000000000000003E-2</v>
      </c>
      <c r="AH19" s="30">
        <v>3.5000000000000003E-2</v>
      </c>
      <c r="AI19" s="31">
        <v>3.5000000000000003E-2</v>
      </c>
      <c r="AJ19" s="32">
        <v>3.4000000000000002E-2</v>
      </c>
      <c r="AK19" s="29" t="s">
        <v>53</v>
      </c>
      <c r="AL19" s="33" t="s">
        <v>54</v>
      </c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</row>
    <row r="20" spans="1:67" ht="15.75" customHeight="1" x14ac:dyDescent="0.3">
      <c r="A20" s="56">
        <v>14</v>
      </c>
      <c r="B20" s="57">
        <v>6</v>
      </c>
      <c r="C20" s="110">
        <v>14</v>
      </c>
      <c r="D20" s="36"/>
      <c r="E20" s="39"/>
      <c r="F20" s="39"/>
      <c r="G20" s="39"/>
      <c r="H20" s="39"/>
      <c r="I20" s="39"/>
      <c r="J20" s="39"/>
      <c r="K20" s="39"/>
      <c r="L20" s="39"/>
      <c r="M20" s="41" t="s">
        <v>49</v>
      </c>
      <c r="N20" s="41"/>
      <c r="O20" s="37" t="s">
        <v>55</v>
      </c>
      <c r="P20" s="34" t="s">
        <v>36</v>
      </c>
      <c r="Q20" s="31">
        <v>0.03</v>
      </c>
      <c r="R20" s="30">
        <v>0.04</v>
      </c>
      <c r="S20" s="31">
        <v>0.04</v>
      </c>
      <c r="T20" s="30">
        <v>0.04</v>
      </c>
      <c r="U20" s="31">
        <v>0.04</v>
      </c>
      <c r="V20" s="30">
        <v>0.04</v>
      </c>
      <c r="W20" s="31">
        <v>0.04</v>
      </c>
      <c r="X20" s="30">
        <v>0.04</v>
      </c>
      <c r="Y20" s="31">
        <v>0.04</v>
      </c>
      <c r="Z20" s="30">
        <v>0.04</v>
      </c>
      <c r="AA20" s="31">
        <v>0.04</v>
      </c>
      <c r="AB20" s="30">
        <v>0.04</v>
      </c>
      <c r="AC20" s="31">
        <v>0.04</v>
      </c>
      <c r="AD20" s="30">
        <v>3.5000000000000003E-2</v>
      </c>
      <c r="AE20" s="31">
        <v>3.5000000000000003E-2</v>
      </c>
      <c r="AF20" s="30">
        <v>3.5000000000000003E-2</v>
      </c>
      <c r="AG20" s="31">
        <v>3.5000000000000003E-2</v>
      </c>
      <c r="AH20" s="30">
        <v>3.5000000000000003E-2</v>
      </c>
      <c r="AI20" s="31">
        <v>3.5000000000000003E-2</v>
      </c>
      <c r="AJ20" s="32">
        <v>3.4000000000000002E-2</v>
      </c>
      <c r="AK20" s="29" t="s">
        <v>55</v>
      </c>
      <c r="AL20" s="33" t="s">
        <v>56</v>
      </c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</row>
    <row r="21" spans="1:67" ht="15.75" customHeight="1" x14ac:dyDescent="0.3">
      <c r="A21" s="56">
        <v>15</v>
      </c>
      <c r="B21" s="57">
        <v>7</v>
      </c>
      <c r="C21" s="38">
        <v>15</v>
      </c>
      <c r="D21" s="36"/>
      <c r="E21" s="39"/>
      <c r="F21" s="39"/>
      <c r="G21" s="39"/>
      <c r="H21" s="39"/>
      <c r="I21" s="39"/>
      <c r="J21" s="39"/>
      <c r="K21" s="39"/>
      <c r="L21" s="39"/>
      <c r="M21" s="41"/>
      <c r="N21" s="41" t="s">
        <v>54</v>
      </c>
      <c r="O21" s="39"/>
      <c r="P21" s="40" t="s">
        <v>57</v>
      </c>
      <c r="Q21" s="35" t="s">
        <v>36</v>
      </c>
      <c r="R21" s="30">
        <v>0.03</v>
      </c>
      <c r="S21" s="31">
        <v>3.5000000000000003E-2</v>
      </c>
      <c r="T21" s="30">
        <v>3.5000000000000003E-2</v>
      </c>
      <c r="U21" s="31">
        <v>0.04</v>
      </c>
      <c r="V21" s="30">
        <v>0.04</v>
      </c>
      <c r="W21" s="31">
        <v>0.04</v>
      </c>
      <c r="X21" s="30">
        <v>0.04</v>
      </c>
      <c r="Y21" s="31">
        <v>0.04</v>
      </c>
      <c r="Z21" s="30">
        <v>0.04</v>
      </c>
      <c r="AA21" s="31">
        <v>3.5000000000000003E-2</v>
      </c>
      <c r="AB21" s="30">
        <v>3.5000000000000003E-2</v>
      </c>
      <c r="AC21" s="31">
        <v>3.5000000000000003E-2</v>
      </c>
      <c r="AD21" s="30">
        <v>3.5000000000000003E-2</v>
      </c>
      <c r="AE21" s="31">
        <v>3.5000000000000003E-2</v>
      </c>
      <c r="AF21" s="30">
        <v>3.5000000000000003E-2</v>
      </c>
      <c r="AG21" s="31">
        <v>3.5000000000000003E-2</v>
      </c>
      <c r="AH21" s="30">
        <v>3.5000000000000003E-2</v>
      </c>
      <c r="AI21" s="31">
        <v>3.5000000000000003E-2</v>
      </c>
      <c r="AJ21" s="32">
        <v>3.2000000000000001E-2</v>
      </c>
      <c r="AK21" s="29" t="s">
        <v>57</v>
      </c>
      <c r="AL21" s="33" t="s">
        <v>54</v>
      </c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</row>
    <row r="22" spans="1:67" ht="15.75" customHeight="1" x14ac:dyDescent="0.3">
      <c r="A22" s="56">
        <v>16</v>
      </c>
      <c r="B22" s="57">
        <v>7</v>
      </c>
      <c r="C22" s="110">
        <v>16</v>
      </c>
      <c r="D22" s="36"/>
      <c r="E22" s="39"/>
      <c r="F22" s="39"/>
      <c r="G22" s="39"/>
      <c r="H22" s="39"/>
      <c r="I22" s="39"/>
      <c r="J22" s="39"/>
      <c r="K22" s="39"/>
      <c r="L22" s="39"/>
      <c r="M22" s="41"/>
      <c r="N22" s="41"/>
      <c r="O22" s="41" t="s">
        <v>56</v>
      </c>
      <c r="P22" s="41"/>
      <c r="Q22" s="37" t="s">
        <v>58</v>
      </c>
      <c r="R22" s="34" t="s">
        <v>36</v>
      </c>
      <c r="S22" s="31">
        <v>0.03</v>
      </c>
      <c r="T22" s="30">
        <v>0.03</v>
      </c>
      <c r="U22" s="31">
        <v>3.5000000000000003E-2</v>
      </c>
      <c r="V22" s="30">
        <v>3.5000000000000003E-2</v>
      </c>
      <c r="W22" s="31">
        <v>3.5000000000000003E-2</v>
      </c>
      <c r="X22" s="30">
        <v>3.5000000000000003E-2</v>
      </c>
      <c r="Y22" s="31">
        <v>3.5000000000000003E-2</v>
      </c>
      <c r="Z22" s="30">
        <v>3.5000000000000003E-2</v>
      </c>
      <c r="AA22" s="31">
        <v>3.5000000000000003E-2</v>
      </c>
      <c r="AB22" s="30">
        <v>3.5000000000000003E-2</v>
      </c>
      <c r="AC22" s="31">
        <v>3.5000000000000003E-2</v>
      </c>
      <c r="AD22" s="30">
        <v>3.5000000000000003E-2</v>
      </c>
      <c r="AE22" s="31">
        <v>3.5000000000000003E-2</v>
      </c>
      <c r="AF22" s="30">
        <v>3.5000000000000003E-2</v>
      </c>
      <c r="AG22" s="31">
        <v>3.5000000000000003E-2</v>
      </c>
      <c r="AH22" s="30">
        <v>0.03</v>
      </c>
      <c r="AI22" s="31">
        <v>0.03</v>
      </c>
      <c r="AJ22" s="32">
        <v>3.2000000000000001E-2</v>
      </c>
      <c r="AK22" s="29" t="s">
        <v>58</v>
      </c>
      <c r="AL22" s="33" t="s">
        <v>59</v>
      </c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</row>
    <row r="23" spans="1:67" ht="15.75" customHeight="1" x14ac:dyDescent="0.3">
      <c r="A23" s="56">
        <v>17</v>
      </c>
      <c r="B23" s="57">
        <v>8</v>
      </c>
      <c r="C23" s="38">
        <v>17</v>
      </c>
      <c r="D23" s="36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1"/>
      <c r="P23" s="41" t="s">
        <v>54</v>
      </c>
      <c r="Q23" s="39"/>
      <c r="R23" s="40" t="s">
        <v>60</v>
      </c>
      <c r="S23" s="35" t="s">
        <v>36</v>
      </c>
      <c r="T23" s="30">
        <v>0.03</v>
      </c>
      <c r="U23" s="31">
        <v>0.03</v>
      </c>
      <c r="V23" s="30">
        <v>0.03</v>
      </c>
      <c r="W23" s="31">
        <v>3.5000000000000003E-2</v>
      </c>
      <c r="X23" s="30">
        <v>3.5000000000000003E-2</v>
      </c>
      <c r="Y23" s="31">
        <v>3.5000000000000003E-2</v>
      </c>
      <c r="Z23" s="30">
        <v>3.5000000000000003E-2</v>
      </c>
      <c r="AA23" s="31">
        <v>3.5000000000000003E-2</v>
      </c>
      <c r="AB23" s="30">
        <v>3.5000000000000003E-2</v>
      </c>
      <c r="AC23" s="31">
        <v>3.5000000000000003E-2</v>
      </c>
      <c r="AD23" s="30">
        <v>0.03</v>
      </c>
      <c r="AE23" s="31">
        <v>0.03</v>
      </c>
      <c r="AF23" s="30">
        <v>0.03</v>
      </c>
      <c r="AG23" s="31">
        <v>0.03</v>
      </c>
      <c r="AH23" s="30">
        <v>0.03</v>
      </c>
      <c r="AI23" s="31">
        <v>0.03</v>
      </c>
      <c r="AJ23" s="32">
        <v>0.03</v>
      </c>
      <c r="AK23" s="29" t="s">
        <v>60</v>
      </c>
      <c r="AL23" s="33" t="s">
        <v>61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</row>
    <row r="24" spans="1:67" ht="15.75" customHeight="1" x14ac:dyDescent="0.3">
      <c r="A24" s="56">
        <v>18</v>
      </c>
      <c r="B24" s="57">
        <v>8</v>
      </c>
      <c r="C24" s="110">
        <v>18</v>
      </c>
      <c r="D24" s="36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1"/>
      <c r="P24" s="41"/>
      <c r="Q24" s="41" t="s">
        <v>59</v>
      </c>
      <c r="R24" s="41"/>
      <c r="S24" s="37" t="s">
        <v>62</v>
      </c>
      <c r="T24" s="34" t="s">
        <v>36</v>
      </c>
      <c r="U24" s="31">
        <v>0.03</v>
      </c>
      <c r="V24" s="30">
        <v>2.5000000000000001E-2</v>
      </c>
      <c r="W24" s="31">
        <v>0.03</v>
      </c>
      <c r="X24" s="30">
        <v>0.03</v>
      </c>
      <c r="Y24" s="31">
        <v>0.03</v>
      </c>
      <c r="Z24" s="30">
        <v>0.03</v>
      </c>
      <c r="AA24" s="31">
        <v>0.03</v>
      </c>
      <c r="AB24" s="30">
        <v>0.03</v>
      </c>
      <c r="AC24" s="31">
        <v>0.03</v>
      </c>
      <c r="AD24" s="30">
        <v>0.03</v>
      </c>
      <c r="AE24" s="31">
        <v>0.03</v>
      </c>
      <c r="AF24" s="30">
        <v>0.03</v>
      </c>
      <c r="AG24" s="31">
        <v>0.03</v>
      </c>
      <c r="AH24" s="30">
        <v>0.03</v>
      </c>
      <c r="AI24" s="31">
        <v>0.03</v>
      </c>
      <c r="AJ24" s="32">
        <v>0.03</v>
      </c>
      <c r="AK24" s="29" t="s">
        <v>62</v>
      </c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</row>
    <row r="25" spans="1:67" ht="15.75" customHeight="1" x14ac:dyDescent="0.3">
      <c r="A25" s="56">
        <v>19</v>
      </c>
      <c r="B25" s="57">
        <v>9</v>
      </c>
      <c r="C25" s="38">
        <v>19</v>
      </c>
      <c r="D25" s="16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  <c r="R25" s="41" t="s">
        <v>61</v>
      </c>
      <c r="S25" s="45"/>
      <c r="T25" s="40" t="s">
        <v>63</v>
      </c>
      <c r="U25" s="35" t="s">
        <v>36</v>
      </c>
      <c r="V25" s="30">
        <v>2.5000000000000001E-2</v>
      </c>
      <c r="W25" s="31">
        <v>0.03</v>
      </c>
      <c r="X25" s="30">
        <v>0.03</v>
      </c>
      <c r="Y25" s="31">
        <v>0.03</v>
      </c>
      <c r="Z25" s="30">
        <v>0.03</v>
      </c>
      <c r="AA25" s="31">
        <v>0.03</v>
      </c>
      <c r="AB25" s="30">
        <v>0.03</v>
      </c>
      <c r="AC25" s="31">
        <v>0.03</v>
      </c>
      <c r="AD25" s="30">
        <v>0.03</v>
      </c>
      <c r="AE25" s="31">
        <v>0.03</v>
      </c>
      <c r="AF25" s="30">
        <v>0.03</v>
      </c>
      <c r="AG25" s="31">
        <v>0.03</v>
      </c>
      <c r="AH25" s="30">
        <v>0.03</v>
      </c>
      <c r="AI25" s="31">
        <v>0.03</v>
      </c>
      <c r="AJ25" s="32">
        <v>2.8000000000000001E-2</v>
      </c>
      <c r="AK25" s="29" t="s">
        <v>63</v>
      </c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</row>
    <row r="26" spans="1:67" ht="15.75" customHeight="1" x14ac:dyDescent="0.3">
      <c r="A26" s="56">
        <v>20</v>
      </c>
      <c r="B26" s="57">
        <v>9</v>
      </c>
      <c r="C26" s="110">
        <v>20</v>
      </c>
      <c r="D26" s="16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6"/>
      <c r="R26" s="46"/>
      <c r="S26" s="45"/>
      <c r="T26" s="45"/>
      <c r="U26" s="37" t="s">
        <v>64</v>
      </c>
      <c r="V26" s="34" t="s">
        <v>36</v>
      </c>
      <c r="W26" s="31">
        <v>2.5000000000000001E-2</v>
      </c>
      <c r="X26" s="30">
        <v>2.5000000000000001E-2</v>
      </c>
      <c r="Y26" s="31">
        <v>2.5000000000000001E-2</v>
      </c>
      <c r="Z26" s="30">
        <v>0.03</v>
      </c>
      <c r="AA26" s="31">
        <v>0.03</v>
      </c>
      <c r="AB26" s="30">
        <v>0.03</v>
      </c>
      <c r="AC26" s="31">
        <v>0.03</v>
      </c>
      <c r="AD26" s="30">
        <v>0.03</v>
      </c>
      <c r="AE26" s="31">
        <v>0.03</v>
      </c>
      <c r="AF26" s="30">
        <v>0.03</v>
      </c>
      <c r="AG26" s="31">
        <v>0.03</v>
      </c>
      <c r="AH26" s="30">
        <v>0.03</v>
      </c>
      <c r="AI26" s="31">
        <v>0.03</v>
      </c>
      <c r="AJ26" s="32">
        <v>2.8000000000000001E-2</v>
      </c>
      <c r="AK26" s="29" t="s">
        <v>64</v>
      </c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</row>
    <row r="27" spans="1:67" ht="15.75" customHeight="1" x14ac:dyDescent="0.3">
      <c r="A27" s="56">
        <v>21</v>
      </c>
      <c r="B27" s="57">
        <v>10</v>
      </c>
      <c r="C27" s="38">
        <v>21</v>
      </c>
      <c r="D27" s="16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39"/>
      <c r="V27" s="40" t="s">
        <v>65</v>
      </c>
      <c r="W27" s="35" t="s">
        <v>36</v>
      </c>
      <c r="X27" s="30">
        <v>2.5000000000000001E-2</v>
      </c>
      <c r="Y27" s="31">
        <v>2.5000000000000001E-2</v>
      </c>
      <c r="Z27" s="30">
        <v>2.5000000000000001E-2</v>
      </c>
      <c r="AA27" s="31">
        <v>2.5000000000000001E-2</v>
      </c>
      <c r="AB27" s="30">
        <v>2.5000000000000001E-2</v>
      </c>
      <c r="AC27" s="31">
        <v>2.5000000000000001E-2</v>
      </c>
      <c r="AD27" s="30">
        <v>2.5000000000000001E-2</v>
      </c>
      <c r="AE27" s="31">
        <v>2.5000000000000001E-2</v>
      </c>
      <c r="AF27" s="30">
        <v>2.5000000000000001E-2</v>
      </c>
      <c r="AG27" s="31">
        <v>2.5000000000000001E-2</v>
      </c>
      <c r="AH27" s="30">
        <v>2.5000000000000001E-2</v>
      </c>
      <c r="AI27" s="31">
        <v>2.5000000000000001E-2</v>
      </c>
      <c r="AJ27" s="32">
        <v>2.5999999999999999E-2</v>
      </c>
      <c r="AK27" s="29" t="s">
        <v>65</v>
      </c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</row>
    <row r="28" spans="1:67" ht="15.75" customHeight="1" x14ac:dyDescent="0.3">
      <c r="A28" s="56">
        <v>22</v>
      </c>
      <c r="B28" s="57">
        <v>10</v>
      </c>
      <c r="C28" s="110">
        <v>22</v>
      </c>
      <c r="D28" s="16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39"/>
      <c r="V28" s="39"/>
      <c r="W28" s="37" t="s">
        <v>66</v>
      </c>
      <c r="X28" s="34" t="s">
        <v>36</v>
      </c>
      <c r="Y28" s="31">
        <v>2.5000000000000001E-2</v>
      </c>
      <c r="Z28" s="30">
        <v>2.5000000000000001E-2</v>
      </c>
      <c r="AA28" s="31">
        <v>2.5000000000000001E-2</v>
      </c>
      <c r="AB28" s="30">
        <v>2.5000000000000001E-2</v>
      </c>
      <c r="AC28" s="31">
        <v>2.5000000000000001E-2</v>
      </c>
      <c r="AD28" s="30">
        <v>2.5000000000000001E-2</v>
      </c>
      <c r="AE28" s="31">
        <v>2.5000000000000001E-2</v>
      </c>
      <c r="AF28" s="30">
        <v>2.5000000000000001E-2</v>
      </c>
      <c r="AG28" s="31">
        <v>2.5000000000000001E-2</v>
      </c>
      <c r="AH28" s="30">
        <v>2.5000000000000001E-2</v>
      </c>
      <c r="AI28" s="31">
        <v>2.5000000000000001E-2</v>
      </c>
      <c r="AJ28" s="32">
        <v>2.5999999999999999E-2</v>
      </c>
      <c r="AK28" s="29" t="s">
        <v>66</v>
      </c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</row>
    <row r="29" spans="1:67" ht="15.75" customHeight="1" x14ac:dyDescent="0.3">
      <c r="A29" s="56">
        <v>23</v>
      </c>
      <c r="B29" s="57">
        <v>10</v>
      </c>
      <c r="C29" s="38">
        <v>23</v>
      </c>
      <c r="D29" s="16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39"/>
      <c r="V29" s="39"/>
      <c r="W29" s="39"/>
      <c r="X29" s="40" t="s">
        <v>67</v>
      </c>
      <c r="Y29" s="35" t="s">
        <v>36</v>
      </c>
      <c r="Z29" s="30">
        <v>0.02</v>
      </c>
      <c r="AA29" s="31">
        <v>2.5000000000000001E-2</v>
      </c>
      <c r="AB29" s="30">
        <v>2.5000000000000001E-2</v>
      </c>
      <c r="AC29" s="31">
        <v>2.5000000000000001E-2</v>
      </c>
      <c r="AD29" s="30">
        <v>2.5000000000000001E-2</v>
      </c>
      <c r="AE29" s="31">
        <v>2.5000000000000001E-2</v>
      </c>
      <c r="AF29" s="30">
        <v>2.5000000000000001E-2</v>
      </c>
      <c r="AG29" s="31">
        <v>2.5000000000000001E-2</v>
      </c>
      <c r="AH29" s="30">
        <v>2.5000000000000001E-2</v>
      </c>
      <c r="AI29" s="31">
        <v>2.5000000000000001E-2</v>
      </c>
      <c r="AJ29" s="32">
        <v>2.4E-2</v>
      </c>
      <c r="AK29" s="29" t="s">
        <v>67</v>
      </c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</row>
    <row r="30" spans="1:67" ht="15.75" customHeight="1" x14ac:dyDescent="0.3">
      <c r="A30" s="56">
        <v>24</v>
      </c>
      <c r="B30" s="57">
        <v>11</v>
      </c>
      <c r="C30" s="110">
        <v>24</v>
      </c>
      <c r="D30" s="16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39"/>
      <c r="V30" s="39"/>
      <c r="W30" s="39"/>
      <c r="X30" s="39"/>
      <c r="Y30" s="37" t="s">
        <v>68</v>
      </c>
      <c r="Z30" s="34" t="s">
        <v>36</v>
      </c>
      <c r="AA30" s="31">
        <v>0.02</v>
      </c>
      <c r="AB30" s="30">
        <v>0.02</v>
      </c>
      <c r="AC30" s="31">
        <v>0.02</v>
      </c>
      <c r="AD30" s="30">
        <v>0.02</v>
      </c>
      <c r="AE30" s="31">
        <v>2.5000000000000001E-2</v>
      </c>
      <c r="AF30" s="30">
        <v>2.5000000000000001E-2</v>
      </c>
      <c r="AG30" s="31">
        <v>2.5000000000000001E-2</v>
      </c>
      <c r="AH30" s="30">
        <v>2.5000000000000001E-2</v>
      </c>
      <c r="AI30" s="31">
        <v>2.5000000000000001E-2</v>
      </c>
      <c r="AJ30" s="32">
        <v>2.4E-2</v>
      </c>
      <c r="AK30" s="29" t="s">
        <v>68</v>
      </c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</row>
    <row r="31" spans="1:67" ht="15.75" customHeight="1" x14ac:dyDescent="0.3">
      <c r="A31" s="56">
        <v>25</v>
      </c>
      <c r="B31" s="57">
        <v>11</v>
      </c>
      <c r="C31" s="38">
        <v>25</v>
      </c>
      <c r="D31" s="16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39"/>
      <c r="V31" s="39"/>
      <c r="W31" s="39"/>
      <c r="X31" s="39"/>
      <c r="Y31" s="39"/>
      <c r="Z31" s="40" t="s">
        <v>69</v>
      </c>
      <c r="AA31" s="35" t="s">
        <v>36</v>
      </c>
      <c r="AB31" s="30">
        <v>0.02</v>
      </c>
      <c r="AC31" s="31">
        <v>0.02</v>
      </c>
      <c r="AD31" s="30">
        <v>0.02</v>
      </c>
      <c r="AE31" s="31">
        <v>0.02</v>
      </c>
      <c r="AF31" s="30">
        <v>0.02</v>
      </c>
      <c r="AG31" s="31">
        <v>0.02</v>
      </c>
      <c r="AH31" s="30">
        <v>2.5000000000000001E-2</v>
      </c>
      <c r="AI31" s="31">
        <v>0.02</v>
      </c>
      <c r="AJ31" s="32">
        <v>2.1999999999999999E-2</v>
      </c>
      <c r="AK31" s="29" t="s">
        <v>69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</row>
    <row r="32" spans="1:67" ht="15.75" customHeight="1" x14ac:dyDescent="0.3">
      <c r="A32" s="56">
        <v>26</v>
      </c>
      <c r="B32" s="57">
        <v>12</v>
      </c>
      <c r="C32" s="110">
        <v>26</v>
      </c>
      <c r="D32" s="16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39"/>
      <c r="V32" s="39"/>
      <c r="W32" s="39"/>
      <c r="X32" s="39"/>
      <c r="Y32" s="39"/>
      <c r="Z32" s="39"/>
      <c r="AA32" s="37" t="s">
        <v>70</v>
      </c>
      <c r="AB32" s="34" t="s">
        <v>36</v>
      </c>
      <c r="AC32" s="31">
        <v>0.02</v>
      </c>
      <c r="AD32" s="30">
        <v>0.02</v>
      </c>
      <c r="AE32" s="31">
        <v>0.02</v>
      </c>
      <c r="AF32" s="30">
        <v>0.02</v>
      </c>
      <c r="AG32" s="31">
        <v>0.02</v>
      </c>
      <c r="AH32" s="30">
        <v>0.02</v>
      </c>
      <c r="AI32" s="31">
        <v>0.02</v>
      </c>
      <c r="AJ32" s="32">
        <v>2.1999999999999999E-2</v>
      </c>
      <c r="AK32" s="29" t="s">
        <v>70</v>
      </c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</row>
    <row r="33" spans="1:67" ht="15.75" customHeight="1" x14ac:dyDescent="0.3">
      <c r="A33" s="56">
        <v>27</v>
      </c>
      <c r="B33" s="57">
        <v>12</v>
      </c>
      <c r="C33" s="38">
        <v>27</v>
      </c>
      <c r="D33" s="16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39"/>
      <c r="V33" s="39"/>
      <c r="W33" s="39"/>
      <c r="X33" s="39"/>
      <c r="Y33" s="39"/>
      <c r="Z33" s="39"/>
      <c r="AA33" s="39"/>
      <c r="AB33" s="40" t="s">
        <v>71</v>
      </c>
      <c r="AC33" s="35" t="s">
        <v>36</v>
      </c>
      <c r="AD33" s="30">
        <v>0.02</v>
      </c>
      <c r="AE33" s="31">
        <v>0.02</v>
      </c>
      <c r="AF33" s="30">
        <v>0.02</v>
      </c>
      <c r="AG33" s="31">
        <v>0.02</v>
      </c>
      <c r="AH33" s="30">
        <v>0.02</v>
      </c>
      <c r="AI33" s="31">
        <v>0.02</v>
      </c>
      <c r="AJ33" s="32">
        <v>0.02</v>
      </c>
      <c r="AK33" s="29" t="s">
        <v>71</v>
      </c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</row>
    <row r="34" spans="1:67" ht="15.75" customHeight="1" x14ac:dyDescent="0.3">
      <c r="A34" s="56">
        <v>28</v>
      </c>
      <c r="B34" s="58">
        <v>13</v>
      </c>
      <c r="C34" s="110">
        <v>28</v>
      </c>
      <c r="D34" s="16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39"/>
      <c r="V34" s="39"/>
      <c r="W34" s="39"/>
      <c r="X34" s="39"/>
      <c r="Y34" s="39"/>
      <c r="Z34" s="39"/>
      <c r="AA34" s="39"/>
      <c r="AB34" s="39"/>
      <c r="AC34" s="37" t="s">
        <v>72</v>
      </c>
      <c r="AD34" s="34" t="s">
        <v>36</v>
      </c>
      <c r="AE34" s="31">
        <v>0.02</v>
      </c>
      <c r="AF34" s="30">
        <v>0.02</v>
      </c>
      <c r="AG34" s="31">
        <v>0.02</v>
      </c>
      <c r="AH34" s="30">
        <v>0.02</v>
      </c>
      <c r="AI34" s="31">
        <v>0.02</v>
      </c>
      <c r="AJ34" s="32">
        <v>0.02</v>
      </c>
      <c r="AK34" s="29" t="s">
        <v>72</v>
      </c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</row>
    <row r="35" spans="1:67" ht="15.75" customHeight="1" x14ac:dyDescent="0.3">
      <c r="A35" s="56">
        <v>29</v>
      </c>
      <c r="B35" s="59">
        <v>13</v>
      </c>
      <c r="C35" s="38">
        <v>29</v>
      </c>
      <c r="D35" s="16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39"/>
      <c r="V35" s="39"/>
      <c r="W35" s="39"/>
      <c r="X35" s="39"/>
      <c r="Y35" s="39"/>
      <c r="Z35" s="39"/>
      <c r="AA35" s="39"/>
      <c r="AB35" s="39"/>
      <c r="AC35" s="39"/>
      <c r="AD35" s="40" t="s">
        <v>73</v>
      </c>
      <c r="AE35" s="35" t="s">
        <v>36</v>
      </c>
      <c r="AF35" s="30">
        <v>1.4999999999999999E-2</v>
      </c>
      <c r="AG35" s="31">
        <v>0.02</v>
      </c>
      <c r="AH35" s="30">
        <v>0.02</v>
      </c>
      <c r="AI35" s="31">
        <v>0.02</v>
      </c>
      <c r="AJ35" s="32">
        <v>1.7999999999999999E-2</v>
      </c>
      <c r="AK35" s="29" t="s">
        <v>73</v>
      </c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</row>
    <row r="36" spans="1:67" ht="15.75" customHeight="1" x14ac:dyDescent="0.3">
      <c r="A36" s="56">
        <v>30</v>
      </c>
      <c r="B36" s="57">
        <v>14</v>
      </c>
      <c r="C36" s="110">
        <v>30</v>
      </c>
      <c r="D36" s="1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7" t="s">
        <v>74</v>
      </c>
      <c r="AF36" s="34" t="s">
        <v>36</v>
      </c>
      <c r="AG36" s="31">
        <v>1.4999999999999999E-2</v>
      </c>
      <c r="AH36" s="30">
        <v>1.4999999999999999E-2</v>
      </c>
      <c r="AI36" s="31">
        <v>0.02</v>
      </c>
      <c r="AJ36" s="32">
        <v>1.7999999999999999E-2</v>
      </c>
      <c r="AK36" s="29" t="s">
        <v>74</v>
      </c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</row>
    <row r="37" spans="1:67" ht="15.75" customHeight="1" x14ac:dyDescent="0.3">
      <c r="A37" s="56">
        <v>31</v>
      </c>
      <c r="B37" s="57">
        <v>14</v>
      </c>
      <c r="C37" s="38">
        <v>31</v>
      </c>
      <c r="D37" s="16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40" t="s">
        <v>75</v>
      </c>
      <c r="AG37" s="35" t="s">
        <v>36</v>
      </c>
      <c r="AH37" s="30">
        <v>1.4999999999999999E-2</v>
      </c>
      <c r="AI37" s="31">
        <v>1.4999999999999999E-2</v>
      </c>
      <c r="AJ37" s="32">
        <v>1.7999999999999999E-2</v>
      </c>
      <c r="AK37" s="29" t="s">
        <v>75</v>
      </c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</row>
    <row r="38" spans="1:67" ht="15.75" customHeight="1" x14ac:dyDescent="0.3">
      <c r="A38" s="56">
        <v>32</v>
      </c>
      <c r="B38" s="57">
        <v>15</v>
      </c>
      <c r="C38" s="110">
        <v>32</v>
      </c>
      <c r="D38" s="16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7" t="s">
        <v>76</v>
      </c>
      <c r="AH38" s="34" t="s">
        <v>36</v>
      </c>
      <c r="AI38" s="31">
        <v>1.4999999999999999E-2</v>
      </c>
      <c r="AJ38" s="32">
        <v>1.6E-2</v>
      </c>
      <c r="AK38" s="29" t="s">
        <v>76</v>
      </c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</row>
    <row r="39" spans="1:67" ht="15.75" customHeight="1" x14ac:dyDescent="0.3">
      <c r="A39" s="56">
        <v>33</v>
      </c>
      <c r="B39" s="57">
        <v>15</v>
      </c>
      <c r="C39" s="38">
        <v>33</v>
      </c>
      <c r="D39" s="16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0" t="s">
        <v>77</v>
      </c>
      <c r="AI39" s="35" t="s">
        <v>36</v>
      </c>
      <c r="AJ39" s="32">
        <v>1.6E-2</v>
      </c>
      <c r="AK39" s="29" t="s">
        <v>77</v>
      </c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</row>
    <row r="40" spans="1:67" ht="15.75" customHeight="1" x14ac:dyDescent="0.3">
      <c r="A40" s="56">
        <v>34</v>
      </c>
      <c r="B40" s="57">
        <v>15</v>
      </c>
      <c r="T40" s="47" t="s">
        <v>78</v>
      </c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7" t="s">
        <v>79</v>
      </c>
    </row>
    <row r="41" spans="1:67" ht="13" x14ac:dyDescent="0.3">
      <c r="A41" s="56">
        <v>35</v>
      </c>
      <c r="B41" s="57">
        <v>16</v>
      </c>
    </row>
    <row r="42" spans="1:67" ht="15.5" x14ac:dyDescent="0.35">
      <c r="A42" s="56">
        <v>36</v>
      </c>
      <c r="B42" s="57">
        <v>16</v>
      </c>
      <c r="C42" s="60"/>
      <c r="D42" s="155" t="s">
        <v>108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</row>
    <row r="43" spans="1:67" ht="13.5" thickBot="1" x14ac:dyDescent="0.35">
      <c r="A43" s="56">
        <v>37</v>
      </c>
      <c r="B43" s="57">
        <v>17</v>
      </c>
      <c r="C43" s="156"/>
      <c r="D43" s="157">
        <v>1</v>
      </c>
      <c r="E43" s="158">
        <v>2</v>
      </c>
      <c r="F43" s="158">
        <v>3</v>
      </c>
      <c r="G43" s="158">
        <v>4</v>
      </c>
      <c r="H43" s="158">
        <v>5</v>
      </c>
      <c r="I43" s="158">
        <v>6</v>
      </c>
      <c r="J43" s="158">
        <v>7</v>
      </c>
      <c r="K43" s="158">
        <v>8</v>
      </c>
      <c r="L43" s="158">
        <v>9</v>
      </c>
      <c r="M43" s="158">
        <v>10</v>
      </c>
      <c r="N43" s="158">
        <v>11</v>
      </c>
      <c r="O43" s="158">
        <v>12</v>
      </c>
      <c r="P43" s="158">
        <v>13</v>
      </c>
      <c r="Q43" s="158">
        <v>14</v>
      </c>
      <c r="R43" s="158">
        <v>15</v>
      </c>
      <c r="S43" s="158">
        <v>16</v>
      </c>
      <c r="T43" s="158">
        <v>17</v>
      </c>
      <c r="U43" s="158">
        <v>18</v>
      </c>
      <c r="V43" s="158">
        <v>19</v>
      </c>
      <c r="W43" s="158">
        <v>20</v>
      </c>
      <c r="X43" s="158">
        <v>21</v>
      </c>
      <c r="Y43" s="158">
        <v>22</v>
      </c>
      <c r="Z43" s="158">
        <v>23</v>
      </c>
      <c r="AA43" s="158">
        <v>24</v>
      </c>
      <c r="AB43" s="158">
        <v>25</v>
      </c>
      <c r="AC43" s="158">
        <v>26</v>
      </c>
      <c r="AD43" s="158">
        <v>27</v>
      </c>
      <c r="AE43" s="158">
        <v>28</v>
      </c>
      <c r="AF43" s="158">
        <v>29</v>
      </c>
      <c r="AG43" s="158">
        <v>30</v>
      </c>
      <c r="AH43" s="158">
        <v>31</v>
      </c>
      <c r="AI43" s="158">
        <v>32</v>
      </c>
      <c r="AJ43" s="158">
        <v>33</v>
      </c>
    </row>
    <row r="44" spans="1:67" ht="13.5" thickTop="1" x14ac:dyDescent="0.3">
      <c r="A44" s="56">
        <v>38</v>
      </c>
      <c r="B44" s="57">
        <v>17</v>
      </c>
      <c r="C44" s="155">
        <v>1</v>
      </c>
      <c r="D44" s="159">
        <v>1</v>
      </c>
      <c r="E44" s="155">
        <v>0.625</v>
      </c>
      <c r="F44" s="155">
        <v>0.47499999999999998</v>
      </c>
      <c r="G44" s="155">
        <v>0.41</v>
      </c>
      <c r="H44" s="155">
        <v>0.34499999999999997</v>
      </c>
      <c r="I44" s="155">
        <v>0.30599999999999999</v>
      </c>
      <c r="J44" s="155">
        <v>0.27400000000000002</v>
      </c>
      <c r="K44" s="155">
        <v>0.249</v>
      </c>
      <c r="L44" s="155">
        <v>0.22800000000000001</v>
      </c>
      <c r="M44" s="155">
        <v>0.21099999999999999</v>
      </c>
      <c r="N44" s="155">
        <v>0.19500000000000001</v>
      </c>
      <c r="O44" s="155">
        <v>0.18099999999999999</v>
      </c>
      <c r="P44" s="155">
        <v>0.17</v>
      </c>
      <c r="Q44" s="155">
        <v>0.159</v>
      </c>
      <c r="R44" s="155">
        <v>0.15</v>
      </c>
      <c r="S44" s="155">
        <v>0.14299999999999999</v>
      </c>
      <c r="T44" s="155">
        <v>0.13500000000000001</v>
      </c>
      <c r="U44" s="155">
        <v>0.129</v>
      </c>
      <c r="V44" s="155">
        <v>0.125</v>
      </c>
      <c r="W44" s="155">
        <v>0.11799999999999999</v>
      </c>
      <c r="X44" s="155">
        <v>0.113</v>
      </c>
      <c r="Y44" s="155">
        <v>0.11</v>
      </c>
      <c r="Z44" s="155">
        <v>0.107</v>
      </c>
      <c r="AA44" s="155">
        <v>0.10199999999999999</v>
      </c>
      <c r="AB44" s="155">
        <v>0.1</v>
      </c>
      <c r="AC44" s="155">
        <v>9.5000000000000001E-2</v>
      </c>
      <c r="AD44" s="155">
        <v>9.2999999999999999E-2</v>
      </c>
      <c r="AE44" s="155">
        <v>0.09</v>
      </c>
      <c r="AF44" s="155">
        <v>8.7999999999999995E-2</v>
      </c>
      <c r="AG44" s="155">
        <v>8.5000000000000006E-2</v>
      </c>
      <c r="AH44" s="155">
        <v>8.3000000000000004E-2</v>
      </c>
      <c r="AI44" s="155">
        <v>0.08</v>
      </c>
      <c r="AJ44" s="155">
        <v>7.8E-2</v>
      </c>
    </row>
    <row r="45" spans="1:67" ht="13" x14ac:dyDescent="0.3">
      <c r="A45" s="56">
        <v>39</v>
      </c>
      <c r="B45" s="57">
        <v>18</v>
      </c>
      <c r="C45" s="155">
        <v>2</v>
      </c>
      <c r="D45" s="155"/>
      <c r="E45" s="155">
        <v>0.375</v>
      </c>
      <c r="F45" s="155">
        <v>0.3</v>
      </c>
      <c r="G45" s="155">
        <v>0.26</v>
      </c>
      <c r="H45" s="155">
        <v>0.24</v>
      </c>
      <c r="I45" s="155">
        <v>0.218</v>
      </c>
      <c r="J45" s="155">
        <v>0.2</v>
      </c>
      <c r="K45" s="155">
        <v>0.185</v>
      </c>
      <c r="L45" s="155">
        <v>0.17299999999999999</v>
      </c>
      <c r="M45" s="155">
        <v>0.16200000000000001</v>
      </c>
      <c r="N45" s="155">
        <v>0.151</v>
      </c>
      <c r="O45" s="155">
        <v>0.14199999999999999</v>
      </c>
      <c r="P45" s="155">
        <v>0.13400000000000001</v>
      </c>
      <c r="Q45" s="155">
        <v>0.127</v>
      </c>
      <c r="R45" s="155">
        <v>0.121</v>
      </c>
      <c r="S45" s="155">
        <v>0.115</v>
      </c>
      <c r="T45" s="155">
        <v>0.111</v>
      </c>
      <c r="U45" s="155">
        <v>0.105</v>
      </c>
      <c r="V45" s="155">
        <v>0.10100000000000001</v>
      </c>
      <c r="W45" s="155">
        <v>9.7000000000000003E-2</v>
      </c>
      <c r="X45" s="155">
        <v>9.4E-2</v>
      </c>
      <c r="Y45" s="155">
        <v>9.0999999999999998E-2</v>
      </c>
      <c r="Z45" s="155">
        <v>8.7999999999999995E-2</v>
      </c>
      <c r="AA45" s="155">
        <v>8.5000000000000006E-2</v>
      </c>
      <c r="AB45" s="155">
        <v>8.3000000000000004E-2</v>
      </c>
      <c r="AC45" s="155">
        <v>0.08</v>
      </c>
      <c r="AD45" s="155">
        <v>7.8E-2</v>
      </c>
      <c r="AE45" s="155">
        <v>7.6999999999999999E-2</v>
      </c>
      <c r="AF45" s="155">
        <v>7.3999999999999996E-2</v>
      </c>
      <c r="AG45" s="155">
        <v>7.0999999999999994E-2</v>
      </c>
      <c r="AH45" s="155">
        <v>7.0999999999999994E-2</v>
      </c>
      <c r="AI45" s="155">
        <v>6.9000000000000006E-2</v>
      </c>
      <c r="AJ45" s="155">
        <v>6.7000000000000004E-2</v>
      </c>
    </row>
    <row r="46" spans="1:67" ht="13" x14ac:dyDescent="0.3">
      <c r="A46" s="56">
        <v>40</v>
      </c>
      <c r="B46" s="57">
        <v>18</v>
      </c>
      <c r="C46" s="155">
        <v>3</v>
      </c>
      <c r="D46" s="155"/>
      <c r="E46" s="155"/>
      <c r="F46" s="155">
        <v>0.22500000000000001</v>
      </c>
      <c r="G46" s="155">
        <v>0.19</v>
      </c>
      <c r="H46" s="155">
        <v>0.18</v>
      </c>
      <c r="I46" s="155">
        <v>0.16800000000000001</v>
      </c>
      <c r="J46" s="155">
        <v>0.158</v>
      </c>
      <c r="K46" s="155">
        <v>0.14899999999999999</v>
      </c>
      <c r="L46" s="155">
        <v>0.14099999999999999</v>
      </c>
      <c r="M46" s="155">
        <v>0.13400000000000001</v>
      </c>
      <c r="N46" s="155">
        <v>0.127</v>
      </c>
      <c r="O46" s="155">
        <v>0.12</v>
      </c>
      <c r="P46" s="155">
        <v>0.114</v>
      </c>
      <c r="Q46" s="155">
        <v>0.109</v>
      </c>
      <c r="R46" s="155">
        <v>0.104</v>
      </c>
      <c r="S46" s="155">
        <v>0.1</v>
      </c>
      <c r="T46" s="155">
        <v>9.6000000000000002E-2</v>
      </c>
      <c r="U46" s="155">
        <v>9.1999999999999998E-2</v>
      </c>
      <c r="V46" s="155">
        <v>8.8999999999999996E-2</v>
      </c>
      <c r="W46" s="155">
        <v>8.5999999999999993E-2</v>
      </c>
      <c r="X46" s="155">
        <v>8.3000000000000004E-2</v>
      </c>
      <c r="Y46" s="155">
        <v>8.1000000000000003E-2</v>
      </c>
      <c r="Z46" s="155">
        <v>7.8E-2</v>
      </c>
      <c r="AA46" s="155">
        <v>7.5999999999999998E-2</v>
      </c>
      <c r="AB46" s="155">
        <v>7.3999999999999996E-2</v>
      </c>
      <c r="AC46" s="155">
        <v>7.1999999999999995E-2</v>
      </c>
      <c r="AD46" s="155">
        <v>7.0999999999999994E-2</v>
      </c>
      <c r="AE46" s="155">
        <v>6.9000000000000006E-2</v>
      </c>
      <c r="AF46" s="155">
        <v>6.7000000000000004E-2</v>
      </c>
      <c r="AG46" s="155">
        <v>6.6000000000000003E-2</v>
      </c>
      <c r="AH46" s="155">
        <v>6.5000000000000002E-2</v>
      </c>
      <c r="AI46" s="155">
        <v>6.3E-2</v>
      </c>
      <c r="AJ46" s="155">
        <v>6.0999999999999999E-2</v>
      </c>
    </row>
    <row r="47" spans="1:67" ht="13" x14ac:dyDescent="0.3">
      <c r="A47" s="56">
        <v>41</v>
      </c>
      <c r="B47" s="57">
        <v>19</v>
      </c>
      <c r="C47" s="155">
        <v>4</v>
      </c>
      <c r="D47" s="155"/>
      <c r="E47" s="155"/>
      <c r="F47" s="155"/>
      <c r="G47" s="155">
        <v>0.14000000000000001</v>
      </c>
      <c r="H47" s="155">
        <v>0.13500000000000001</v>
      </c>
      <c r="I47" s="155">
        <v>0.13</v>
      </c>
      <c r="J47" s="155">
        <v>0.126</v>
      </c>
      <c r="K47" s="155">
        <v>0.121</v>
      </c>
      <c r="L47" s="155">
        <v>0.11700000000000001</v>
      </c>
      <c r="M47" s="155">
        <v>0.112</v>
      </c>
      <c r="N47" s="155">
        <v>0.107</v>
      </c>
      <c r="O47" s="155">
        <v>0.10299999999999999</v>
      </c>
      <c r="P47" s="155">
        <v>9.8000000000000004E-2</v>
      </c>
      <c r="Q47" s="155">
        <v>9.5000000000000001E-2</v>
      </c>
      <c r="R47" s="155">
        <v>9.0999999999999998E-2</v>
      </c>
      <c r="S47" s="155">
        <v>8.7999999999999995E-2</v>
      </c>
      <c r="T47" s="155">
        <v>8.5000000000000006E-2</v>
      </c>
      <c r="U47" s="155">
        <v>8.2000000000000003E-2</v>
      </c>
      <c r="V47" s="155">
        <v>0.08</v>
      </c>
      <c r="W47" s="155">
        <v>7.6999999999999999E-2</v>
      </c>
      <c r="X47" s="155">
        <v>7.4999999999999997E-2</v>
      </c>
      <c r="Y47" s="155">
        <v>7.2999999999999995E-2</v>
      </c>
      <c r="Z47" s="155">
        <v>7.0999999999999994E-2</v>
      </c>
      <c r="AA47" s="155">
        <v>6.9000000000000006E-2</v>
      </c>
      <c r="AB47" s="155">
        <v>6.8000000000000005E-2</v>
      </c>
      <c r="AC47" s="155">
        <v>6.6000000000000003E-2</v>
      </c>
      <c r="AD47" s="155">
        <v>6.5000000000000002E-2</v>
      </c>
      <c r="AE47" s="155">
        <v>6.3E-2</v>
      </c>
      <c r="AF47" s="155">
        <v>6.2E-2</v>
      </c>
      <c r="AG47" s="155">
        <v>6.0999999999999999E-2</v>
      </c>
      <c r="AH47" s="155">
        <v>5.8999999999999997E-2</v>
      </c>
      <c r="AI47" s="155">
        <v>5.8000000000000003E-2</v>
      </c>
      <c r="AJ47" s="155">
        <v>5.7000000000000002E-2</v>
      </c>
    </row>
    <row r="48" spans="1:67" ht="13" x14ac:dyDescent="0.3">
      <c r="A48" s="56">
        <v>42</v>
      </c>
      <c r="B48" s="57">
        <v>19</v>
      </c>
      <c r="C48" s="155">
        <v>5</v>
      </c>
      <c r="D48" s="155"/>
      <c r="E48" s="155"/>
      <c r="F48" s="155"/>
      <c r="G48" s="155"/>
      <c r="H48" s="155">
        <v>0.1</v>
      </c>
      <c r="I48" s="155">
        <v>0.10100000000000001</v>
      </c>
      <c r="J48" s="155">
        <v>0.1</v>
      </c>
      <c r="K48" s="155">
        <v>9.9000000000000005E-2</v>
      </c>
      <c r="L48" s="155">
        <v>9.6000000000000002E-2</v>
      </c>
      <c r="M48" s="155">
        <v>9.4E-2</v>
      </c>
      <c r="N48" s="155">
        <v>9.0999999999999998E-2</v>
      </c>
      <c r="O48" s="155">
        <v>8.7999999999999995E-2</v>
      </c>
      <c r="P48" s="155">
        <v>8.5000000000000006E-2</v>
      </c>
      <c r="Q48" s="155">
        <v>8.2000000000000003E-2</v>
      </c>
      <c r="R48" s="155">
        <v>7.9000000000000001E-2</v>
      </c>
      <c r="S48" s="155">
        <v>7.6999999999999999E-2</v>
      </c>
      <c r="T48" s="155">
        <v>7.4999999999999997E-2</v>
      </c>
      <c r="U48" s="155">
        <v>7.2999999999999995E-2</v>
      </c>
      <c r="V48" s="155">
        <v>7.0999999999999994E-2</v>
      </c>
      <c r="W48" s="155">
        <v>6.9000000000000006E-2</v>
      </c>
      <c r="X48" s="155">
        <v>6.7000000000000004E-2</v>
      </c>
      <c r="Y48" s="155">
        <v>6.6000000000000003E-2</v>
      </c>
      <c r="Z48" s="155">
        <v>6.4000000000000001E-2</v>
      </c>
      <c r="AA48" s="155">
        <v>6.3E-2</v>
      </c>
      <c r="AB48" s="155">
        <v>6.0999999999999999E-2</v>
      </c>
      <c r="AC48" s="155">
        <v>0.06</v>
      </c>
      <c r="AD48" s="155">
        <v>5.8999999999999997E-2</v>
      </c>
      <c r="AE48" s="155">
        <v>5.8000000000000003E-2</v>
      </c>
      <c r="AF48" s="155">
        <v>5.7000000000000002E-2</v>
      </c>
      <c r="AG48" s="155">
        <v>5.5E-2</v>
      </c>
      <c r="AH48" s="155">
        <v>5.5E-2</v>
      </c>
      <c r="AI48" s="155">
        <v>5.3999999999999999E-2</v>
      </c>
      <c r="AJ48" s="155">
        <v>5.2999999999999999E-2</v>
      </c>
    </row>
    <row r="49" spans="1:36" ht="13" x14ac:dyDescent="0.3">
      <c r="A49" s="56">
        <v>43</v>
      </c>
      <c r="B49" s="57">
        <v>19</v>
      </c>
      <c r="C49" s="155">
        <v>6</v>
      </c>
      <c r="D49" s="155"/>
      <c r="E49" s="155"/>
      <c r="F49" s="155"/>
      <c r="G49" s="155"/>
      <c r="H49" s="155"/>
      <c r="I49" s="155">
        <v>7.6999999999999999E-2</v>
      </c>
      <c r="J49" s="155">
        <v>7.9000000000000001E-2</v>
      </c>
      <c r="K49" s="155">
        <v>7.9000000000000001E-2</v>
      </c>
      <c r="L49" s="155">
        <v>7.9000000000000001E-2</v>
      </c>
      <c r="M49" s="155">
        <v>7.8E-2</v>
      </c>
      <c r="N49" s="155">
        <v>7.5999999999999998E-2</v>
      </c>
      <c r="O49" s="155">
        <v>7.3999999999999996E-2</v>
      </c>
      <c r="P49" s="155">
        <v>7.1999999999999995E-2</v>
      </c>
      <c r="Q49" s="155">
        <v>7.0000000000000007E-2</v>
      </c>
      <c r="R49" s="155">
        <v>6.9000000000000006E-2</v>
      </c>
      <c r="S49" s="155">
        <v>6.7000000000000004E-2</v>
      </c>
      <c r="T49" s="155">
        <v>6.5000000000000002E-2</v>
      </c>
      <c r="U49" s="155">
        <v>6.4000000000000001E-2</v>
      </c>
      <c r="V49" s="155">
        <v>6.2E-2</v>
      </c>
      <c r="W49" s="155">
        <v>6.0999999999999999E-2</v>
      </c>
      <c r="X49" s="155">
        <v>0.06</v>
      </c>
      <c r="Y49" s="155">
        <v>5.8000000000000003E-2</v>
      </c>
      <c r="Z49" s="155">
        <v>5.7000000000000002E-2</v>
      </c>
      <c r="AA49" s="155">
        <v>5.6000000000000001E-2</v>
      </c>
      <c r="AB49" s="155">
        <v>5.5E-2</v>
      </c>
      <c r="AC49" s="155">
        <v>5.3999999999999999E-2</v>
      </c>
      <c r="AD49" s="155">
        <v>5.2999999999999999E-2</v>
      </c>
      <c r="AE49" s="155">
        <v>5.1999999999999998E-2</v>
      </c>
      <c r="AF49" s="155">
        <v>5.1999999999999998E-2</v>
      </c>
      <c r="AG49" s="155">
        <v>5.0999999999999997E-2</v>
      </c>
      <c r="AH49" s="155">
        <v>0.05</v>
      </c>
      <c r="AI49" s="155">
        <v>4.9000000000000002E-2</v>
      </c>
      <c r="AJ49" s="155">
        <v>4.8000000000000001E-2</v>
      </c>
    </row>
    <row r="50" spans="1:36" ht="13" x14ac:dyDescent="0.3">
      <c r="A50" s="56">
        <v>44</v>
      </c>
      <c r="B50" s="57">
        <v>20</v>
      </c>
      <c r="C50" s="155">
        <v>7</v>
      </c>
      <c r="D50" s="155"/>
      <c r="E50" s="155"/>
      <c r="F50" s="155"/>
      <c r="G50" s="160"/>
      <c r="H50" s="155"/>
      <c r="I50" s="155"/>
      <c r="J50" s="155">
        <v>6.3E-2</v>
      </c>
      <c r="K50" s="155">
        <v>6.5000000000000002E-2</v>
      </c>
      <c r="L50" s="155">
        <v>6.5000000000000002E-2</v>
      </c>
      <c r="M50" s="155">
        <v>6.5000000000000002E-2</v>
      </c>
      <c r="N50" s="155">
        <v>6.5000000000000002E-2</v>
      </c>
      <c r="O50" s="155">
        <v>6.4000000000000001E-2</v>
      </c>
      <c r="P50" s="155">
        <v>6.3E-2</v>
      </c>
      <c r="Q50" s="155">
        <v>6.0999999999999999E-2</v>
      </c>
      <c r="R50" s="155">
        <v>0.06</v>
      </c>
      <c r="S50" s="160">
        <v>5.8999999999999997E-2</v>
      </c>
      <c r="T50" s="160">
        <v>5.8000000000000003E-2</v>
      </c>
      <c r="U50" s="160">
        <v>5.7000000000000002E-2</v>
      </c>
      <c r="V50" s="160">
        <v>5.6000000000000001E-2</v>
      </c>
      <c r="W50" s="160">
        <v>5.5E-2</v>
      </c>
      <c r="X50" s="155">
        <v>5.3999999999999999E-2</v>
      </c>
      <c r="Y50" s="155">
        <v>5.2999999999999999E-2</v>
      </c>
      <c r="Z50" s="155">
        <v>5.1999999999999998E-2</v>
      </c>
      <c r="AA50" s="155">
        <v>5.0999999999999997E-2</v>
      </c>
      <c r="AB50" s="155">
        <v>5.0999999999999997E-2</v>
      </c>
      <c r="AC50" s="160">
        <v>0.05</v>
      </c>
      <c r="AD50" s="160">
        <v>4.9000000000000002E-2</v>
      </c>
      <c r="AE50" s="160">
        <v>4.8000000000000001E-2</v>
      </c>
      <c r="AF50" s="160">
        <v>4.8000000000000001E-2</v>
      </c>
      <c r="AG50" s="160">
        <v>4.7E-2</v>
      </c>
      <c r="AH50" s="160">
        <v>4.5999999999999999E-2</v>
      </c>
      <c r="AI50" s="160">
        <v>4.5999999999999999E-2</v>
      </c>
      <c r="AJ50" s="160">
        <v>4.4999999999999998E-2</v>
      </c>
    </row>
    <row r="51" spans="1:36" ht="13" x14ac:dyDescent="0.3">
      <c r="A51" s="56">
        <v>45</v>
      </c>
      <c r="B51" s="57">
        <v>20</v>
      </c>
      <c r="C51" s="155">
        <v>8</v>
      </c>
      <c r="D51" s="155"/>
      <c r="E51" s="155"/>
      <c r="F51" s="161"/>
      <c r="G51" s="160"/>
      <c r="H51" s="160"/>
      <c r="I51" s="155"/>
      <c r="J51" s="155"/>
      <c r="K51" s="155">
        <v>5.2999999999999999E-2</v>
      </c>
      <c r="L51" s="155">
        <v>5.3999999999999999E-2</v>
      </c>
      <c r="M51" s="155">
        <v>5.5E-2</v>
      </c>
      <c r="N51" s="155">
        <v>5.5E-2</v>
      </c>
      <c r="O51" s="155">
        <v>5.5E-2</v>
      </c>
      <c r="P51" s="155">
        <v>5.3999999999999999E-2</v>
      </c>
      <c r="Q51" s="155">
        <v>5.3999999999999999E-2</v>
      </c>
      <c r="R51" s="155">
        <v>5.2999999999999999E-2</v>
      </c>
      <c r="S51" s="160">
        <v>5.1999999999999998E-2</v>
      </c>
      <c r="T51" s="160">
        <v>5.1999999999999998E-2</v>
      </c>
      <c r="U51" s="160">
        <v>5.0999999999999997E-2</v>
      </c>
      <c r="V51" s="160">
        <v>0.05</v>
      </c>
      <c r="W51" s="160">
        <v>0.05</v>
      </c>
      <c r="X51" s="155">
        <v>4.9000000000000002E-2</v>
      </c>
      <c r="Y51" s="155">
        <v>4.8000000000000001E-2</v>
      </c>
      <c r="Z51" s="155">
        <v>4.8000000000000001E-2</v>
      </c>
      <c r="AA51" s="155">
        <v>4.7E-2</v>
      </c>
      <c r="AB51" s="155">
        <v>4.5999999999999999E-2</v>
      </c>
      <c r="AC51" s="160">
        <v>4.5999999999999999E-2</v>
      </c>
      <c r="AD51" s="160">
        <v>4.4999999999999998E-2</v>
      </c>
      <c r="AE51" s="160">
        <v>4.4999999999999998E-2</v>
      </c>
      <c r="AF51" s="160">
        <v>4.3999999999999997E-2</v>
      </c>
      <c r="AG51" s="160">
        <v>4.3999999999999997E-2</v>
      </c>
      <c r="AH51" s="160">
        <v>4.2999999999999997E-2</v>
      </c>
      <c r="AI51" s="160">
        <v>4.2000000000000003E-2</v>
      </c>
      <c r="AJ51" s="160">
        <v>4.2000000000000003E-2</v>
      </c>
    </row>
    <row r="52" spans="1:36" ht="13" x14ac:dyDescent="0.3">
      <c r="A52" s="56">
        <v>46</v>
      </c>
      <c r="B52" s="57">
        <v>21</v>
      </c>
      <c r="C52" s="155">
        <v>9</v>
      </c>
      <c r="D52" s="155"/>
      <c r="E52" s="155"/>
      <c r="F52" s="155"/>
      <c r="G52" s="162"/>
      <c r="H52" s="160"/>
      <c r="I52" s="160"/>
      <c r="J52" s="155"/>
      <c r="K52" s="155"/>
      <c r="L52" s="155">
        <v>4.7E-2</v>
      </c>
      <c r="M52" s="155">
        <v>4.8000000000000001E-2</v>
      </c>
      <c r="N52" s="155">
        <v>4.8000000000000001E-2</v>
      </c>
      <c r="O52" s="155">
        <v>4.8000000000000001E-2</v>
      </c>
      <c r="P52" s="155">
        <v>4.8000000000000001E-2</v>
      </c>
      <c r="Q52" s="155">
        <v>4.8000000000000001E-2</v>
      </c>
      <c r="R52" s="155">
        <v>4.8000000000000001E-2</v>
      </c>
      <c r="S52" s="160">
        <v>4.7E-2</v>
      </c>
      <c r="T52" s="160">
        <v>4.7E-2</v>
      </c>
      <c r="U52" s="160">
        <v>4.7E-2</v>
      </c>
      <c r="V52" s="160">
        <v>4.5999999999999999E-2</v>
      </c>
      <c r="W52" s="160">
        <v>4.5999999999999999E-2</v>
      </c>
      <c r="X52" s="155">
        <v>4.4999999999999998E-2</v>
      </c>
      <c r="Y52" s="155">
        <v>4.4999999999999998E-2</v>
      </c>
      <c r="Z52" s="155">
        <v>4.3999999999999997E-2</v>
      </c>
      <c r="AA52" s="155">
        <v>4.3999999999999997E-2</v>
      </c>
      <c r="AB52" s="155">
        <v>4.2999999999999997E-2</v>
      </c>
      <c r="AC52" s="160">
        <v>4.2999999999999997E-2</v>
      </c>
      <c r="AD52" s="160">
        <v>4.2999999999999997E-2</v>
      </c>
      <c r="AE52" s="160">
        <v>4.2000000000000003E-2</v>
      </c>
      <c r="AF52" s="160">
        <v>4.2000000000000003E-2</v>
      </c>
      <c r="AG52" s="160">
        <v>4.1000000000000002E-2</v>
      </c>
      <c r="AH52" s="160">
        <v>4.1000000000000002E-2</v>
      </c>
      <c r="AI52" s="160">
        <v>4.1000000000000002E-2</v>
      </c>
      <c r="AJ52" s="160">
        <v>0.04</v>
      </c>
    </row>
    <row r="53" spans="1:36" ht="13" x14ac:dyDescent="0.3">
      <c r="A53" s="56">
        <v>47</v>
      </c>
      <c r="B53" s="57">
        <v>21</v>
      </c>
      <c r="C53" s="155">
        <v>10</v>
      </c>
      <c r="D53" s="155"/>
      <c r="E53" s="155"/>
      <c r="F53" s="155"/>
      <c r="G53" s="162"/>
      <c r="H53" s="155"/>
      <c r="I53" s="160"/>
      <c r="J53" s="160"/>
      <c r="K53" s="155"/>
      <c r="L53" s="155"/>
      <c r="M53" s="155">
        <v>4.1000000000000002E-2</v>
      </c>
      <c r="N53" s="155">
        <v>4.3999999999999997E-2</v>
      </c>
      <c r="O53" s="155">
        <v>4.2000000000000003E-2</v>
      </c>
      <c r="P53" s="155">
        <v>4.2000000000000003E-2</v>
      </c>
      <c r="Q53" s="155">
        <v>4.2000000000000003E-2</v>
      </c>
      <c r="R53" s="155">
        <v>4.2999999999999997E-2</v>
      </c>
      <c r="S53" s="160">
        <v>4.2999999999999997E-2</v>
      </c>
      <c r="T53" s="160">
        <v>4.2000000000000003E-2</v>
      </c>
      <c r="U53" s="160">
        <v>4.2000000000000003E-2</v>
      </c>
      <c r="V53" s="160">
        <v>4.2000000000000003E-2</v>
      </c>
      <c r="W53" s="160">
        <v>4.2000000000000003E-2</v>
      </c>
      <c r="X53" s="155">
        <v>4.1000000000000002E-2</v>
      </c>
      <c r="Y53" s="155">
        <v>4.1000000000000002E-2</v>
      </c>
      <c r="Z53" s="155">
        <v>4.1000000000000002E-2</v>
      </c>
      <c r="AA53" s="155">
        <v>4.1000000000000002E-2</v>
      </c>
      <c r="AB53" s="155">
        <v>0.04</v>
      </c>
      <c r="AC53" s="160">
        <v>0.04</v>
      </c>
      <c r="AD53" s="160">
        <v>0.04</v>
      </c>
      <c r="AE53" s="160">
        <v>3.9E-2</v>
      </c>
      <c r="AF53" s="160">
        <v>3.9E-2</v>
      </c>
      <c r="AG53" s="160">
        <v>3.9E-2</v>
      </c>
      <c r="AH53" s="160">
        <v>3.7999999999999999E-2</v>
      </c>
      <c r="AI53" s="160">
        <v>3.7999999999999999E-2</v>
      </c>
      <c r="AJ53" s="160">
        <v>3.7999999999999999E-2</v>
      </c>
    </row>
    <row r="54" spans="1:36" ht="13" x14ac:dyDescent="0.3">
      <c r="A54" s="56">
        <v>48</v>
      </c>
      <c r="B54" s="57">
        <v>22</v>
      </c>
      <c r="C54" s="155">
        <v>11</v>
      </c>
      <c r="D54" s="155"/>
      <c r="E54" s="155"/>
      <c r="F54" s="155"/>
      <c r="G54" s="162"/>
      <c r="H54" s="155"/>
      <c r="I54" s="155"/>
      <c r="J54" s="160"/>
      <c r="K54" s="160"/>
      <c r="L54" s="155"/>
      <c r="M54" s="155"/>
      <c r="N54" s="155">
        <v>4.1000000000000002E-2</v>
      </c>
      <c r="O54" s="155">
        <v>4.2999999999999997E-2</v>
      </c>
      <c r="P54" s="155">
        <v>4.2000000000000003E-2</v>
      </c>
      <c r="Q54" s="155">
        <v>4.2000000000000003E-2</v>
      </c>
      <c r="R54" s="155">
        <v>4.1000000000000002E-2</v>
      </c>
      <c r="S54" s="160">
        <v>4.1000000000000002E-2</v>
      </c>
      <c r="T54" s="160">
        <v>0.04</v>
      </c>
      <c r="U54" s="160">
        <v>0.04</v>
      </c>
      <c r="V54" s="160">
        <v>3.9E-2</v>
      </c>
      <c r="W54" s="160">
        <v>3.9E-2</v>
      </c>
      <c r="X54" s="155">
        <v>3.9E-2</v>
      </c>
      <c r="Y54" s="155">
        <v>3.7999999999999999E-2</v>
      </c>
      <c r="Z54" s="155">
        <v>3.7999999999999999E-2</v>
      </c>
      <c r="AA54" s="155">
        <v>3.7999999999999999E-2</v>
      </c>
      <c r="AB54" s="155">
        <v>3.7999999999999999E-2</v>
      </c>
      <c r="AC54" s="160">
        <v>3.6999999999999998E-2</v>
      </c>
      <c r="AD54" s="160">
        <v>3.6999999999999998E-2</v>
      </c>
      <c r="AE54" s="160">
        <v>3.6999999999999998E-2</v>
      </c>
      <c r="AF54" s="160">
        <v>3.6999999999999998E-2</v>
      </c>
      <c r="AG54" s="160">
        <v>3.6999999999999998E-2</v>
      </c>
      <c r="AH54" s="160">
        <v>3.5999999999999997E-2</v>
      </c>
      <c r="AI54" s="160">
        <v>3.5999999999999997E-2</v>
      </c>
      <c r="AJ54" s="160">
        <v>3.5999999999999997E-2</v>
      </c>
    </row>
    <row r="55" spans="1:36" ht="13" x14ac:dyDescent="0.3">
      <c r="A55" s="56">
        <v>49</v>
      </c>
      <c r="B55" s="57">
        <v>22</v>
      </c>
      <c r="C55" s="155">
        <v>12</v>
      </c>
      <c r="D55" s="155"/>
      <c r="E55" s="155"/>
      <c r="F55" s="155"/>
      <c r="G55" s="162"/>
      <c r="H55" s="155"/>
      <c r="I55" s="155"/>
      <c r="J55" s="155"/>
      <c r="K55" s="160"/>
      <c r="L55" s="160"/>
      <c r="M55" s="155"/>
      <c r="N55" s="155"/>
      <c r="O55" s="155">
        <v>0.04</v>
      </c>
      <c r="P55" s="155">
        <v>0.04</v>
      </c>
      <c r="Q55" s="155">
        <v>0.04</v>
      </c>
      <c r="R55" s="155">
        <v>3.9E-2</v>
      </c>
      <c r="S55" s="160">
        <v>3.9E-2</v>
      </c>
      <c r="T55" s="160">
        <v>3.7999999999999999E-2</v>
      </c>
      <c r="U55" s="160">
        <v>3.7999999999999999E-2</v>
      </c>
      <c r="V55" s="160">
        <v>3.6999999999999998E-2</v>
      </c>
      <c r="W55" s="160">
        <v>3.6999999999999998E-2</v>
      </c>
      <c r="X55" s="155">
        <v>3.6999999999999998E-2</v>
      </c>
      <c r="Y55" s="155">
        <v>3.5999999999999997E-2</v>
      </c>
      <c r="Z55" s="155">
        <v>3.5999999999999997E-2</v>
      </c>
      <c r="AA55" s="155">
        <v>3.5999999999999997E-2</v>
      </c>
      <c r="AB55" s="155">
        <v>3.5000000000000003E-2</v>
      </c>
      <c r="AC55" s="160">
        <v>3.5000000000000003E-2</v>
      </c>
      <c r="AD55" s="160">
        <v>3.5000000000000003E-2</v>
      </c>
      <c r="AE55" s="160">
        <v>3.5000000000000003E-2</v>
      </c>
      <c r="AF55" s="160">
        <v>3.5000000000000003E-2</v>
      </c>
      <c r="AG55" s="160">
        <v>3.5000000000000003E-2</v>
      </c>
      <c r="AH55" s="160">
        <v>3.4000000000000002E-2</v>
      </c>
      <c r="AI55" s="160">
        <v>3.4000000000000002E-2</v>
      </c>
      <c r="AJ55" s="160">
        <v>3.4000000000000002E-2</v>
      </c>
    </row>
    <row r="56" spans="1:36" ht="13" x14ac:dyDescent="0.3">
      <c r="A56" s="56">
        <v>50</v>
      </c>
      <c r="B56" s="57">
        <v>23</v>
      </c>
      <c r="C56" s="155">
        <v>13</v>
      </c>
      <c r="D56" s="155"/>
      <c r="E56" s="155"/>
      <c r="F56" s="155"/>
      <c r="G56" s="162"/>
      <c r="H56" s="155"/>
      <c r="I56" s="155"/>
      <c r="J56" s="155"/>
      <c r="K56" s="155"/>
      <c r="L56" s="160"/>
      <c r="M56" s="160"/>
      <c r="N56" s="155"/>
      <c r="O56" s="155"/>
      <c r="P56" s="155">
        <v>3.7999999999999999E-2</v>
      </c>
      <c r="Q56" s="155">
        <v>3.6999999999999998E-2</v>
      </c>
      <c r="R56" s="155">
        <v>3.5999999999999997E-2</v>
      </c>
      <c r="S56" s="160">
        <v>3.5999999999999997E-2</v>
      </c>
      <c r="T56" s="160">
        <v>3.5000000000000003E-2</v>
      </c>
      <c r="U56" s="160">
        <v>3.5000000000000003E-2</v>
      </c>
      <c r="V56" s="160">
        <v>3.5000000000000003E-2</v>
      </c>
      <c r="W56" s="160">
        <v>3.4000000000000002E-2</v>
      </c>
      <c r="X56" s="155">
        <v>3.4000000000000002E-2</v>
      </c>
      <c r="Y56" s="155">
        <v>3.4000000000000002E-2</v>
      </c>
      <c r="Z56" s="155">
        <v>3.3000000000000002E-2</v>
      </c>
      <c r="AA56" s="155">
        <v>3.3000000000000002E-2</v>
      </c>
      <c r="AB56" s="155">
        <v>3.3000000000000002E-2</v>
      </c>
      <c r="AC56" s="160">
        <v>3.3000000000000002E-2</v>
      </c>
      <c r="AD56" s="160">
        <v>3.3000000000000002E-2</v>
      </c>
      <c r="AE56" s="160">
        <v>3.2000000000000001E-2</v>
      </c>
      <c r="AF56" s="160">
        <v>3.2000000000000001E-2</v>
      </c>
      <c r="AG56" s="160">
        <v>3.2000000000000001E-2</v>
      </c>
      <c r="AH56" s="160">
        <v>3.2000000000000001E-2</v>
      </c>
      <c r="AI56" s="160">
        <v>3.2000000000000001E-2</v>
      </c>
      <c r="AJ56" s="160">
        <v>3.2000000000000001E-2</v>
      </c>
    </row>
    <row r="57" spans="1:36" ht="13" x14ac:dyDescent="0.3">
      <c r="A57" s="56">
        <v>51</v>
      </c>
      <c r="B57" s="57">
        <v>23</v>
      </c>
      <c r="C57" s="155">
        <v>14</v>
      </c>
      <c r="D57" s="155"/>
      <c r="E57" s="155"/>
      <c r="F57" s="155"/>
      <c r="G57" s="162"/>
      <c r="H57" s="155"/>
      <c r="I57" s="155"/>
      <c r="J57" s="155"/>
      <c r="K57" s="155"/>
      <c r="L57" s="155"/>
      <c r="M57" s="160"/>
      <c r="N57" s="160"/>
      <c r="O57" s="155"/>
      <c r="P57" s="155"/>
      <c r="Q57" s="155">
        <v>3.4000000000000002E-2</v>
      </c>
      <c r="R57" s="155">
        <v>3.4000000000000002E-2</v>
      </c>
      <c r="S57" s="160">
        <v>3.3000000000000002E-2</v>
      </c>
      <c r="T57" s="160">
        <v>3.3000000000000002E-2</v>
      </c>
      <c r="U57" s="160">
        <v>3.3000000000000002E-2</v>
      </c>
      <c r="V57" s="160">
        <v>3.2000000000000001E-2</v>
      </c>
      <c r="W57" s="160">
        <v>3.2000000000000001E-2</v>
      </c>
      <c r="X57" s="155">
        <v>3.2000000000000001E-2</v>
      </c>
      <c r="Y57" s="155">
        <v>3.1E-2</v>
      </c>
      <c r="Z57" s="155">
        <v>3.1E-2</v>
      </c>
      <c r="AA57" s="155">
        <v>3.1E-2</v>
      </c>
      <c r="AB57" s="155">
        <v>3.1E-2</v>
      </c>
      <c r="AC57" s="160">
        <v>3.1E-2</v>
      </c>
      <c r="AD57" s="160">
        <v>0.03</v>
      </c>
      <c r="AE57" s="160">
        <v>0.03</v>
      </c>
      <c r="AF57" s="160">
        <v>0.03</v>
      </c>
      <c r="AG57" s="160">
        <v>0.03</v>
      </c>
      <c r="AH57" s="160">
        <v>0.03</v>
      </c>
      <c r="AI57" s="160">
        <v>0.03</v>
      </c>
      <c r="AJ57" s="160">
        <v>0.03</v>
      </c>
    </row>
    <row r="58" spans="1:36" ht="13" x14ac:dyDescent="0.3">
      <c r="A58" s="56">
        <v>52</v>
      </c>
      <c r="B58" s="57">
        <v>23</v>
      </c>
      <c r="C58" s="155">
        <v>15</v>
      </c>
      <c r="D58" s="155"/>
      <c r="E58" s="155"/>
      <c r="F58" s="155"/>
      <c r="G58" s="162"/>
      <c r="H58" s="155"/>
      <c r="I58" s="155"/>
      <c r="J58" s="155"/>
      <c r="K58" s="155"/>
      <c r="L58" s="155"/>
      <c r="M58" s="155"/>
      <c r="N58" s="160"/>
      <c r="O58" s="160"/>
      <c r="P58" s="155"/>
      <c r="Q58" s="155"/>
      <c r="R58" s="155">
        <v>3.2000000000000001E-2</v>
      </c>
      <c r="S58" s="160">
        <v>3.1E-2</v>
      </c>
      <c r="T58" s="160">
        <v>3.1E-2</v>
      </c>
      <c r="U58" s="160">
        <v>0.03</v>
      </c>
      <c r="V58" s="160">
        <v>0.03</v>
      </c>
      <c r="W58" s="160">
        <v>0.03</v>
      </c>
      <c r="X58" s="155">
        <v>0.03</v>
      </c>
      <c r="Y58" s="155">
        <v>2.9000000000000001E-2</v>
      </c>
      <c r="Z58" s="155">
        <v>2.9000000000000001E-2</v>
      </c>
      <c r="AA58" s="155">
        <v>2.9000000000000001E-2</v>
      </c>
      <c r="AB58" s="155">
        <v>2.9000000000000001E-2</v>
      </c>
      <c r="AC58" s="160">
        <v>2.9000000000000001E-2</v>
      </c>
      <c r="AD58" s="160">
        <v>2.8000000000000001E-2</v>
      </c>
      <c r="AE58" s="160">
        <v>2.8000000000000001E-2</v>
      </c>
      <c r="AF58" s="160">
        <v>2.8000000000000001E-2</v>
      </c>
      <c r="AG58" s="160">
        <v>2.8000000000000001E-2</v>
      </c>
      <c r="AH58" s="160">
        <v>2.8000000000000001E-2</v>
      </c>
      <c r="AI58" s="160">
        <v>2.8000000000000001E-2</v>
      </c>
      <c r="AJ58" s="160">
        <v>2.8000000000000001E-2</v>
      </c>
    </row>
    <row r="59" spans="1:36" ht="13" x14ac:dyDescent="0.3">
      <c r="A59" s="56">
        <v>53</v>
      </c>
      <c r="B59" s="57">
        <v>24</v>
      </c>
      <c r="C59" s="155">
        <v>16</v>
      </c>
      <c r="D59" s="155"/>
      <c r="E59" s="155"/>
      <c r="F59" s="155"/>
      <c r="G59" s="162"/>
      <c r="H59" s="155"/>
      <c r="I59" s="155"/>
      <c r="J59" s="155"/>
      <c r="K59" s="155"/>
      <c r="L59" s="155"/>
      <c r="M59" s="155"/>
      <c r="N59" s="155"/>
      <c r="O59" s="160"/>
      <c r="P59" s="160"/>
      <c r="Q59" s="155"/>
      <c r="R59" s="155"/>
      <c r="S59" s="160">
        <v>2.9000000000000001E-2</v>
      </c>
      <c r="T59" s="160">
        <v>2.9000000000000001E-2</v>
      </c>
      <c r="U59" s="160">
        <v>2.9000000000000001E-2</v>
      </c>
      <c r="V59" s="160">
        <v>2.8000000000000001E-2</v>
      </c>
      <c r="W59" s="160">
        <v>2.8000000000000001E-2</v>
      </c>
      <c r="X59" s="155">
        <v>2.8000000000000001E-2</v>
      </c>
      <c r="Y59" s="155">
        <v>2.8000000000000001E-2</v>
      </c>
      <c r="Z59" s="155">
        <v>2.7E-2</v>
      </c>
      <c r="AA59" s="155">
        <v>2.7E-2</v>
      </c>
      <c r="AB59" s="155">
        <v>2.7E-2</v>
      </c>
      <c r="AC59" s="160">
        <v>2.7E-2</v>
      </c>
      <c r="AD59" s="160">
        <v>2.7E-2</v>
      </c>
      <c r="AE59" s="160">
        <v>2.7E-2</v>
      </c>
      <c r="AF59" s="160">
        <v>2.5999999999999999E-2</v>
      </c>
      <c r="AG59" s="160">
        <v>2.5999999999999999E-2</v>
      </c>
      <c r="AH59" s="160">
        <v>2.5999999999999999E-2</v>
      </c>
      <c r="AI59" s="160">
        <v>2.5999999999999999E-2</v>
      </c>
      <c r="AJ59" s="160">
        <v>2.5999999999999999E-2</v>
      </c>
    </row>
    <row r="60" spans="1:36" ht="13" x14ac:dyDescent="0.3">
      <c r="A60" s="56">
        <v>54</v>
      </c>
      <c r="B60" s="57">
        <v>24</v>
      </c>
      <c r="C60" s="155">
        <v>17</v>
      </c>
      <c r="D60" s="155"/>
      <c r="E60" s="155"/>
      <c r="F60" s="155"/>
      <c r="G60" s="162"/>
      <c r="H60" s="155"/>
      <c r="I60" s="155"/>
      <c r="J60" s="155"/>
      <c r="K60" s="155"/>
      <c r="L60" s="155"/>
      <c r="M60" s="155"/>
      <c r="N60" s="155"/>
      <c r="O60" s="155"/>
      <c r="P60" s="160"/>
      <c r="Q60" s="160"/>
      <c r="R60" s="155"/>
      <c r="S60" s="155"/>
      <c r="T60" s="160">
        <v>2.8000000000000001E-2</v>
      </c>
      <c r="U60" s="160">
        <v>2.7E-2</v>
      </c>
      <c r="V60" s="160">
        <v>2.7E-2</v>
      </c>
      <c r="W60" s="160">
        <v>2.7E-2</v>
      </c>
      <c r="X60" s="155">
        <v>2.7E-2</v>
      </c>
      <c r="Y60" s="155">
        <v>2.5999999999999999E-2</v>
      </c>
      <c r="Z60" s="155">
        <v>2.5999999999999999E-2</v>
      </c>
      <c r="AA60" s="155">
        <v>2.5999999999999999E-2</v>
      </c>
      <c r="AB60" s="155">
        <v>2.5999999999999999E-2</v>
      </c>
      <c r="AC60" s="160">
        <v>2.5999999999999999E-2</v>
      </c>
      <c r="AD60" s="160">
        <v>2.5000000000000001E-2</v>
      </c>
      <c r="AE60" s="160">
        <v>2.5000000000000001E-2</v>
      </c>
      <c r="AF60" s="160">
        <v>2.5000000000000001E-2</v>
      </c>
      <c r="AG60" s="160">
        <v>2.5000000000000001E-2</v>
      </c>
      <c r="AH60" s="160">
        <v>2.5000000000000001E-2</v>
      </c>
      <c r="AI60" s="160">
        <v>2.5000000000000001E-2</v>
      </c>
      <c r="AJ60" s="160">
        <v>2.5000000000000001E-2</v>
      </c>
    </row>
    <row r="61" spans="1:36" ht="13" x14ac:dyDescent="0.3">
      <c r="A61" s="56">
        <v>55</v>
      </c>
      <c r="B61" s="57">
        <v>25</v>
      </c>
      <c r="C61" s="155">
        <v>18</v>
      </c>
      <c r="D61" s="155"/>
      <c r="E61" s="155"/>
      <c r="F61" s="155"/>
      <c r="G61" s="162"/>
      <c r="H61" s="155"/>
      <c r="I61" s="155"/>
      <c r="J61" s="155"/>
      <c r="K61" s="155"/>
      <c r="L61" s="155"/>
      <c r="M61" s="155"/>
      <c r="N61" s="155"/>
      <c r="O61" s="155"/>
      <c r="P61" s="155"/>
      <c r="Q61" s="160"/>
      <c r="R61" s="160"/>
      <c r="S61" s="155"/>
      <c r="T61" s="155"/>
      <c r="U61" s="160">
        <v>2.5999999999999999E-2</v>
      </c>
      <c r="V61" s="160">
        <v>2.5999999999999999E-2</v>
      </c>
      <c r="W61" s="160">
        <v>2.5000000000000001E-2</v>
      </c>
      <c r="X61" s="155">
        <v>2.5000000000000001E-2</v>
      </c>
      <c r="Y61" s="155">
        <v>2.5000000000000001E-2</v>
      </c>
      <c r="Z61" s="155">
        <v>2.5000000000000001E-2</v>
      </c>
      <c r="AA61" s="155">
        <v>2.5000000000000001E-2</v>
      </c>
      <c r="AB61" s="155">
        <v>2.4E-2</v>
      </c>
      <c r="AC61" s="160">
        <v>2.4E-2</v>
      </c>
      <c r="AD61" s="160">
        <v>2.4E-2</v>
      </c>
      <c r="AE61" s="160">
        <v>2.4E-2</v>
      </c>
      <c r="AF61" s="160">
        <v>2.4E-2</v>
      </c>
      <c r="AG61" s="160">
        <v>2.4E-2</v>
      </c>
      <c r="AH61" s="160">
        <v>2.4E-2</v>
      </c>
      <c r="AI61" s="160">
        <v>2.4E-2</v>
      </c>
      <c r="AJ61" s="160">
        <v>2.3E-2</v>
      </c>
    </row>
    <row r="62" spans="1:36" ht="13" x14ac:dyDescent="0.3">
      <c r="A62" s="56">
        <v>56</v>
      </c>
      <c r="B62" s="57">
        <v>25</v>
      </c>
      <c r="C62" s="155">
        <v>19</v>
      </c>
      <c r="D62" s="155"/>
      <c r="E62" s="155"/>
      <c r="F62" s="155"/>
      <c r="G62" s="162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60"/>
      <c r="S62" s="160"/>
      <c r="T62" s="155"/>
      <c r="U62" s="155"/>
      <c r="V62" s="160">
        <v>2.4E-2</v>
      </c>
      <c r="W62" s="160">
        <v>2.4E-2</v>
      </c>
      <c r="X62" s="155">
        <v>2.4E-2</v>
      </c>
      <c r="Y62" s="155">
        <v>2.4E-2</v>
      </c>
      <c r="Z62" s="155">
        <v>2.4E-2</v>
      </c>
      <c r="AA62" s="155">
        <v>2.3E-2</v>
      </c>
      <c r="AB62" s="155">
        <v>2.3E-2</v>
      </c>
      <c r="AC62" s="160">
        <v>2.3E-2</v>
      </c>
      <c r="AD62" s="160">
        <v>2.3E-2</v>
      </c>
      <c r="AE62" s="160">
        <v>2.3E-2</v>
      </c>
      <c r="AF62" s="160">
        <v>2.3E-2</v>
      </c>
      <c r="AG62" s="160">
        <v>2.3E-2</v>
      </c>
      <c r="AH62" s="160">
        <v>2.1999999999999999E-2</v>
      </c>
      <c r="AI62" s="160">
        <v>2.1999999999999999E-2</v>
      </c>
      <c r="AJ62" s="160">
        <v>2.1999999999999999E-2</v>
      </c>
    </row>
    <row r="63" spans="1:36" ht="13" x14ac:dyDescent="0.3">
      <c r="A63" s="56">
        <v>57</v>
      </c>
      <c r="B63" s="57">
        <v>26</v>
      </c>
      <c r="C63" s="155">
        <v>20</v>
      </c>
      <c r="D63" s="155"/>
      <c r="E63" s="155"/>
      <c r="F63" s="155"/>
      <c r="G63" s="160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60"/>
      <c r="T63" s="160"/>
      <c r="U63" s="155"/>
      <c r="V63" s="155"/>
      <c r="W63" s="160">
        <v>2.3E-2</v>
      </c>
      <c r="X63" s="155">
        <v>2.3E-2</v>
      </c>
      <c r="Y63" s="155">
        <v>2.1999999999999999E-2</v>
      </c>
      <c r="Z63" s="155">
        <v>2.1999999999999999E-2</v>
      </c>
      <c r="AA63" s="155">
        <v>2.1999999999999999E-2</v>
      </c>
      <c r="AB63" s="155">
        <v>2.1999999999999999E-2</v>
      </c>
      <c r="AC63" s="160">
        <v>2.1999999999999999E-2</v>
      </c>
      <c r="AD63" s="160">
        <v>2.1999999999999999E-2</v>
      </c>
      <c r="AE63" s="160">
        <v>2.1999999999999999E-2</v>
      </c>
      <c r="AF63" s="160">
        <v>2.1000000000000001E-2</v>
      </c>
      <c r="AG63" s="160">
        <v>2.1000000000000001E-2</v>
      </c>
      <c r="AH63" s="160">
        <v>2.1000000000000001E-2</v>
      </c>
      <c r="AI63" s="160">
        <v>2.1000000000000001E-2</v>
      </c>
      <c r="AJ63" s="160">
        <v>2.1000000000000001E-2</v>
      </c>
    </row>
    <row r="64" spans="1:36" ht="13" x14ac:dyDescent="0.3">
      <c r="A64" s="56">
        <v>58</v>
      </c>
      <c r="B64" s="57">
        <v>26</v>
      </c>
      <c r="C64" s="155">
        <v>21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60"/>
      <c r="U64" s="160"/>
      <c r="V64" s="155"/>
      <c r="W64" s="155"/>
      <c r="X64" s="155">
        <v>0.02</v>
      </c>
      <c r="Y64" s="155">
        <v>2.1000000000000001E-2</v>
      </c>
      <c r="Z64" s="155">
        <v>2.1000000000000001E-2</v>
      </c>
      <c r="AA64" s="155">
        <v>2.1000000000000001E-2</v>
      </c>
      <c r="AB64" s="155">
        <v>2.1000000000000001E-2</v>
      </c>
      <c r="AC64" s="155">
        <v>2.1000000000000001E-2</v>
      </c>
      <c r="AD64" s="155">
        <v>0.02</v>
      </c>
      <c r="AE64" s="155">
        <v>0.02</v>
      </c>
      <c r="AF64" s="155">
        <v>0.02</v>
      </c>
      <c r="AG64" s="155">
        <v>0.02</v>
      </c>
      <c r="AH64" s="155">
        <v>0.02</v>
      </c>
      <c r="AI64" s="155">
        <v>0.02</v>
      </c>
      <c r="AJ64" s="155">
        <v>0.02</v>
      </c>
    </row>
    <row r="65" spans="1:36" ht="13" x14ac:dyDescent="0.3">
      <c r="A65" s="56">
        <v>59</v>
      </c>
      <c r="B65" s="57">
        <v>27</v>
      </c>
      <c r="C65" s="155">
        <v>22</v>
      </c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60"/>
      <c r="V65" s="160"/>
      <c r="W65" s="155"/>
      <c r="X65" s="155"/>
      <c r="Y65" s="155">
        <v>0.02</v>
      </c>
      <c r="Z65" s="155">
        <v>0.02</v>
      </c>
      <c r="AA65" s="155">
        <v>0.02</v>
      </c>
      <c r="AB65" s="155">
        <v>1.9E-2</v>
      </c>
      <c r="AC65" s="155">
        <v>1.9E-2</v>
      </c>
      <c r="AD65" s="155">
        <v>1.9E-2</v>
      </c>
      <c r="AE65" s="155">
        <v>1.9E-2</v>
      </c>
      <c r="AF65" s="155">
        <v>1.9E-2</v>
      </c>
      <c r="AG65" s="155">
        <v>1.9E-2</v>
      </c>
      <c r="AH65" s="155">
        <v>1.9E-2</v>
      </c>
      <c r="AI65" s="155">
        <v>1.9E-2</v>
      </c>
      <c r="AJ65" s="155">
        <v>1.9E-2</v>
      </c>
    </row>
    <row r="66" spans="1:36" ht="13" x14ac:dyDescent="0.3">
      <c r="A66" s="56">
        <v>60</v>
      </c>
      <c r="B66" s="57">
        <v>27</v>
      </c>
      <c r="C66" s="155">
        <v>23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60"/>
      <c r="W66" s="160"/>
      <c r="X66" s="155"/>
      <c r="Y66" s="155"/>
      <c r="Z66" s="155">
        <v>1.7999999999999999E-2</v>
      </c>
      <c r="AA66" s="155">
        <v>1.7999999999999999E-2</v>
      </c>
      <c r="AB66" s="155">
        <v>1.7999999999999999E-2</v>
      </c>
      <c r="AC66" s="155">
        <v>1.7999999999999999E-2</v>
      </c>
      <c r="AD66" s="155">
        <v>1.7999999999999999E-2</v>
      </c>
      <c r="AE66" s="155">
        <v>1.7999999999999999E-2</v>
      </c>
      <c r="AF66" s="155">
        <v>1.7999999999999999E-2</v>
      </c>
      <c r="AG66" s="155">
        <v>1.7999999999999999E-2</v>
      </c>
      <c r="AH66" s="155">
        <v>1.7999999999999999E-2</v>
      </c>
      <c r="AI66" s="155">
        <v>1.7000000000000001E-2</v>
      </c>
      <c r="AJ66" s="155">
        <v>1.7000000000000001E-2</v>
      </c>
    </row>
    <row r="67" spans="1:36" ht="13" x14ac:dyDescent="0.3">
      <c r="A67" s="56">
        <v>61</v>
      </c>
      <c r="B67" s="57">
        <v>28</v>
      </c>
      <c r="C67" s="155">
        <v>24</v>
      </c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60"/>
      <c r="X67" s="160"/>
      <c r="Y67" s="155"/>
      <c r="Z67" s="155"/>
      <c r="AA67" s="155">
        <v>1.7000000000000001E-2</v>
      </c>
      <c r="AB67" s="155">
        <v>1.7000000000000001E-2</v>
      </c>
      <c r="AC67" s="155">
        <v>1.7000000000000001E-2</v>
      </c>
      <c r="AD67" s="155">
        <v>1.7000000000000001E-2</v>
      </c>
      <c r="AE67" s="155">
        <v>1.7000000000000001E-2</v>
      </c>
      <c r="AF67" s="155">
        <v>1.7000000000000001E-2</v>
      </c>
      <c r="AG67" s="155">
        <v>1.7000000000000001E-2</v>
      </c>
      <c r="AH67" s="155">
        <v>1.7000000000000001E-2</v>
      </c>
      <c r="AI67" s="155">
        <v>1.7000000000000001E-2</v>
      </c>
      <c r="AJ67" s="155">
        <v>1.7000000000000001E-2</v>
      </c>
    </row>
    <row r="68" spans="1:36" ht="13" x14ac:dyDescent="0.3">
      <c r="A68" s="56">
        <v>62</v>
      </c>
      <c r="B68" s="57">
        <v>28</v>
      </c>
      <c r="C68" s="155">
        <v>25</v>
      </c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60"/>
      <c r="Y68" s="160"/>
      <c r="Z68" s="155"/>
      <c r="AA68" s="155"/>
      <c r="AB68" s="155">
        <v>1.6E-2</v>
      </c>
      <c r="AC68" s="155">
        <v>1.6E-2</v>
      </c>
      <c r="AD68" s="155">
        <v>1.6E-2</v>
      </c>
      <c r="AE68" s="155">
        <v>1.6E-2</v>
      </c>
      <c r="AF68" s="155">
        <v>1.6E-2</v>
      </c>
      <c r="AG68" s="155">
        <v>1.6E-2</v>
      </c>
      <c r="AH68" s="155">
        <v>1.6E-2</v>
      </c>
      <c r="AI68" s="155">
        <v>1.6E-2</v>
      </c>
      <c r="AJ68" s="155">
        <v>1.6E-2</v>
      </c>
    </row>
    <row r="69" spans="1:36" ht="13" x14ac:dyDescent="0.3">
      <c r="A69" s="56">
        <v>63</v>
      </c>
      <c r="B69" s="57">
        <v>28</v>
      </c>
      <c r="C69" s="155">
        <v>26</v>
      </c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60"/>
      <c r="Z69" s="160"/>
      <c r="AA69" s="155"/>
      <c r="AB69" s="155"/>
      <c r="AC69" s="155">
        <v>1.6E-2</v>
      </c>
      <c r="AD69" s="155">
        <v>1.4999999999999999E-2</v>
      </c>
      <c r="AE69" s="155">
        <v>1.4999999999999999E-2</v>
      </c>
      <c r="AF69" s="155">
        <v>1.4999999999999999E-2</v>
      </c>
      <c r="AG69" s="155">
        <v>1.4999999999999999E-2</v>
      </c>
      <c r="AH69" s="155">
        <v>1.4999999999999999E-2</v>
      </c>
      <c r="AI69" s="155">
        <v>1.4999999999999999E-2</v>
      </c>
      <c r="AJ69" s="155">
        <v>1.4999999999999999E-2</v>
      </c>
    </row>
    <row r="70" spans="1:36" ht="13" x14ac:dyDescent="0.3">
      <c r="A70" s="56">
        <v>64</v>
      </c>
      <c r="B70" s="57">
        <v>29</v>
      </c>
      <c r="C70" s="155">
        <v>27</v>
      </c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60"/>
      <c r="AA70" s="160"/>
      <c r="AB70" s="155"/>
      <c r="AC70" s="155"/>
      <c r="AD70" s="155">
        <v>1.4999999999999999E-2</v>
      </c>
      <c r="AE70" s="155">
        <v>1.4999999999999999E-2</v>
      </c>
      <c r="AF70" s="155">
        <v>1.4E-2</v>
      </c>
      <c r="AG70" s="155">
        <v>1.4E-2</v>
      </c>
      <c r="AH70" s="155">
        <v>1.4E-2</v>
      </c>
      <c r="AI70" s="155">
        <v>1.4E-2</v>
      </c>
      <c r="AJ70" s="155">
        <v>1.4E-2</v>
      </c>
    </row>
    <row r="71" spans="1:36" ht="13" x14ac:dyDescent="0.3">
      <c r="A71" s="56">
        <v>65</v>
      </c>
      <c r="B71" s="57">
        <v>29</v>
      </c>
      <c r="C71" s="155">
        <v>28</v>
      </c>
      <c r="D71" s="155"/>
      <c r="E71" s="155"/>
      <c r="F71" s="155"/>
      <c r="G71" s="162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60"/>
      <c r="AB71" s="160"/>
      <c r="AC71" s="155"/>
      <c r="AD71" s="155"/>
      <c r="AE71" s="155">
        <v>1.4E-2</v>
      </c>
      <c r="AF71" s="155">
        <v>1.4E-2</v>
      </c>
      <c r="AG71" s="155">
        <v>1.4E-2</v>
      </c>
      <c r="AH71" s="155">
        <v>1.2999999999999999E-2</v>
      </c>
      <c r="AI71" s="155">
        <v>1.2999999999999999E-2</v>
      </c>
      <c r="AJ71" s="155">
        <v>1.2999999999999999E-2</v>
      </c>
    </row>
    <row r="72" spans="1:36" ht="13" x14ac:dyDescent="0.3">
      <c r="A72" s="56">
        <v>66</v>
      </c>
      <c r="B72" s="57">
        <v>30</v>
      </c>
      <c r="C72" s="155">
        <v>29</v>
      </c>
      <c r="D72" s="155"/>
      <c r="E72" s="155"/>
      <c r="F72" s="155"/>
      <c r="G72" s="162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60"/>
      <c r="AC72" s="160"/>
      <c r="AD72" s="155"/>
      <c r="AE72" s="155"/>
      <c r="AF72" s="155">
        <v>1.2999999999999999E-2</v>
      </c>
      <c r="AG72" s="155">
        <v>1.2999999999999999E-2</v>
      </c>
      <c r="AH72" s="155">
        <v>1.2999999999999999E-2</v>
      </c>
      <c r="AI72" s="155">
        <v>1.2999999999999999E-2</v>
      </c>
      <c r="AJ72" s="155">
        <v>1.2999999999999999E-2</v>
      </c>
    </row>
    <row r="73" spans="1:36" ht="13" x14ac:dyDescent="0.3">
      <c r="A73" s="56">
        <v>67</v>
      </c>
      <c r="B73" s="57">
        <v>30</v>
      </c>
      <c r="C73" s="155">
        <v>30</v>
      </c>
      <c r="D73" s="155"/>
      <c r="E73" s="155"/>
      <c r="F73" s="155"/>
      <c r="G73" s="162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60"/>
      <c r="AD73" s="160"/>
      <c r="AE73" s="155"/>
      <c r="AF73" s="155"/>
      <c r="AG73" s="155">
        <v>1.2999999999999999E-2</v>
      </c>
      <c r="AH73" s="155">
        <v>1.2999999999999999E-2</v>
      </c>
      <c r="AI73" s="155">
        <v>1.2999999999999999E-2</v>
      </c>
      <c r="AJ73" s="155">
        <v>1.2999999999999999E-2</v>
      </c>
    </row>
    <row r="74" spans="1:36" ht="13" x14ac:dyDescent="0.3">
      <c r="A74" s="56">
        <v>68</v>
      </c>
      <c r="B74" s="57">
        <v>31</v>
      </c>
      <c r="C74" s="155">
        <v>31</v>
      </c>
      <c r="D74" s="155"/>
      <c r="E74" s="155"/>
      <c r="F74" s="155"/>
      <c r="G74" s="162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60"/>
      <c r="AE74" s="160"/>
      <c r="AF74" s="155"/>
      <c r="AG74" s="155"/>
      <c r="AH74" s="155">
        <v>1.2999999999999999E-2</v>
      </c>
      <c r="AI74" s="155">
        <v>1.2999999999999999E-2</v>
      </c>
      <c r="AJ74" s="155">
        <v>1.2999999999999999E-2</v>
      </c>
    </row>
    <row r="75" spans="1:36" ht="13" x14ac:dyDescent="0.3">
      <c r="A75" s="56">
        <v>69</v>
      </c>
      <c r="B75" s="57">
        <v>31</v>
      </c>
      <c r="C75" s="155">
        <v>32</v>
      </c>
      <c r="D75" s="155"/>
      <c r="E75" s="155"/>
      <c r="F75" s="155"/>
      <c r="G75" s="162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60"/>
      <c r="AF75" s="160"/>
      <c r="AG75" s="155"/>
      <c r="AH75" s="155"/>
      <c r="AI75" s="155">
        <v>1.2E-2</v>
      </c>
      <c r="AJ75" s="155">
        <v>1.2E-2</v>
      </c>
    </row>
    <row r="76" spans="1:36" ht="13" x14ac:dyDescent="0.3">
      <c r="A76" s="56">
        <v>70</v>
      </c>
      <c r="B76" s="57">
        <v>32</v>
      </c>
      <c r="C76" s="155">
        <v>33</v>
      </c>
      <c r="D76" s="155"/>
      <c r="E76" s="155"/>
      <c r="F76" s="155"/>
      <c r="G76" s="162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60"/>
      <c r="AG76" s="160"/>
      <c r="AH76" s="155"/>
      <c r="AI76" s="155"/>
      <c r="AJ76" s="155">
        <v>1.2E-2</v>
      </c>
    </row>
    <row r="77" spans="1:36" ht="13" x14ac:dyDescent="0.3">
      <c r="A77" s="56">
        <v>71</v>
      </c>
      <c r="B77" s="57">
        <v>32</v>
      </c>
    </row>
    <row r="78" spans="1:36" ht="13" x14ac:dyDescent="0.3">
      <c r="A78" s="56">
        <v>72</v>
      </c>
      <c r="B78" s="57">
        <v>33</v>
      </c>
    </row>
    <row r="79" spans="1:36" ht="13" x14ac:dyDescent="0.3">
      <c r="A79" s="56">
        <v>73</v>
      </c>
      <c r="B79" s="57">
        <v>33</v>
      </c>
    </row>
    <row r="80" spans="1:36" ht="13" x14ac:dyDescent="0.3">
      <c r="A80" s="56">
        <v>74</v>
      </c>
      <c r="B80" s="57">
        <v>33</v>
      </c>
    </row>
    <row r="81" spans="1:2" ht="13" x14ac:dyDescent="0.3">
      <c r="A81" s="56"/>
      <c r="B81" s="57"/>
    </row>
  </sheetData>
  <mergeCells count="2">
    <mergeCell ref="C1:L1"/>
    <mergeCell ref="U1:AD1"/>
  </mergeCells>
  <phoneticPr fontId="0" type="noConversion"/>
  <pageMargins left="1.1599999999999999" right="0.64" top="0.56999999999999995" bottom="0.49" header="0.55000000000000004" footer="0.5"/>
  <pageSetup scale="75" orientation="landscape" r:id="rId1"/>
  <headerFooter alignWithMargins="0"/>
  <colBreaks count="1" manualBreakCount="1">
    <brk id="2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D5275A0FA0945A047DE9B38786BF9" ma:contentTypeVersion="17" ma:contentTypeDescription="Create a new document." ma:contentTypeScope="" ma:versionID="13d66ccc34d748f559bf9d3743015bd0">
  <xsd:schema xmlns:xsd="http://www.w3.org/2001/XMLSchema" xmlns:xs="http://www.w3.org/2001/XMLSchema" xmlns:p="http://schemas.microsoft.com/office/2006/metadata/properties" xmlns:ns2="e871fbd5-2a3e-4106-8837-a6b6db21d932" xmlns:ns3="c42eab01-62dd-4d77-8e33-97120a2ba521" targetNamespace="http://schemas.microsoft.com/office/2006/metadata/properties" ma:root="true" ma:fieldsID="11b73d0ac23179743b26ae1238d7aa1e" ns2:_="" ns3:_="">
    <xsd:import namespace="e871fbd5-2a3e-4106-8837-a6b6db21d932"/>
    <xsd:import namespace="c42eab01-62dd-4d77-8e33-97120a2ba5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1fbd5-2a3e-4106-8837-a6b6db21d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8510f93-57a5-4b68-a3d2-affb233088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eab01-62dd-4d77-8e33-97120a2ba5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1c0dc69-fbb4-4f8f-b01c-366eb0f65f12}" ma:internalName="TaxCatchAll" ma:showField="CatchAllData" ma:web="c42eab01-62dd-4d77-8e33-97120a2ba5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71fbd5-2a3e-4106-8837-a6b6db21d932">
      <Terms xmlns="http://schemas.microsoft.com/office/infopath/2007/PartnerControls"/>
    </lcf76f155ced4ddcb4097134ff3c332f>
    <TaxCatchAll xmlns="c42eab01-62dd-4d77-8e33-97120a2ba521" xsi:nil="true"/>
  </documentManagement>
</p:properties>
</file>

<file path=customXml/itemProps1.xml><?xml version="1.0" encoding="utf-8"?>
<ds:datastoreItem xmlns:ds="http://schemas.openxmlformats.org/officeDocument/2006/customXml" ds:itemID="{BE303413-4169-4824-8659-00F4B4510EA9}"/>
</file>

<file path=customXml/itemProps2.xml><?xml version="1.0" encoding="utf-8"?>
<ds:datastoreItem xmlns:ds="http://schemas.openxmlformats.org/officeDocument/2006/customXml" ds:itemID="{79BEDFC2-03CD-45BA-AD41-776A7EAD7181}"/>
</file>

<file path=customXml/itemProps3.xml><?xml version="1.0" encoding="utf-8"?>
<ds:datastoreItem xmlns:ds="http://schemas.openxmlformats.org/officeDocument/2006/customXml" ds:itemID="{4A0F984A-7D22-4F8A-93F4-2DF5A5B9A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Paid places up to 33</vt:lpstr>
      <vt:lpstr>Large Fields 33+ Paid places</vt:lpstr>
      <vt:lpstr>Ams &amp; Jrs</vt:lpstr>
      <vt:lpstr>'Large Fields 33+ Paid places'!_pay1</vt:lpstr>
      <vt:lpstr>_pay1</vt:lpstr>
      <vt:lpstr>_pay3</vt:lpstr>
      <vt:lpstr>payAm</vt:lpstr>
      <vt:lpstr>'Large Fields 33+ Paid places'!paypct</vt:lpstr>
      <vt:lpstr>paypct</vt:lpstr>
      <vt:lpstr>paypctA</vt:lpstr>
      <vt:lpstr>'Large Fields 33+ Paid places'!PaypctP</vt:lpstr>
      <vt:lpstr>PaypctP</vt:lpstr>
      <vt:lpstr>Paypro</vt:lpstr>
      <vt:lpstr>'Large Fields 33+ Paid places'!Print_Area</vt:lpstr>
    </vt:vector>
  </TitlesOfParts>
  <Company>Dectal,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Library</dc:creator>
  <cp:lastModifiedBy>Charles Kennedy</cp:lastModifiedBy>
  <cp:lastPrinted>2006-03-13T22:11:01Z</cp:lastPrinted>
  <dcterms:created xsi:type="dcterms:W3CDTF">2002-05-08T14:53:28Z</dcterms:created>
  <dcterms:modified xsi:type="dcterms:W3CDTF">2019-07-25T20:35:07Z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0x0101005BCD5275A0FA0945A047DE9B38786BF9</vt:lpwstr>
  </property>
</Properties>
</file>